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80" yWindow="0" windowWidth="26560" windowHeight="16640" tabRatio="500"/>
  </bookViews>
  <sheets>
    <sheet name="Blatt1" sheetId="1" r:id="rId1"/>
  </sheets>
  <definedNames>
    <definedName name="_xlnm.Print_Area" localSheetId="0">Blatt1!$A$1:$I$61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8" i="1"/>
  <c r="F29" i="1"/>
  <c r="F30" i="1"/>
  <c r="F32" i="1"/>
  <c r="F40" i="1"/>
  <c r="F43" i="1"/>
  <c r="F45" i="1"/>
  <c r="F54" i="1"/>
  <c r="F55" i="1"/>
</calcChain>
</file>

<file path=xl/sharedStrings.xml><?xml version="1.0" encoding="utf-8"?>
<sst xmlns="http://schemas.openxmlformats.org/spreadsheetml/2006/main" count="176" uniqueCount="144">
  <si>
    <t>Kostenart</t>
  </si>
  <si>
    <t>Menge</t>
  </si>
  <si>
    <t>Faktor</t>
  </si>
  <si>
    <t>Summe</t>
  </si>
  <si>
    <t>Landkauf</t>
  </si>
  <si>
    <t>5,3 km2</t>
  </si>
  <si>
    <t>Planungsbüro</t>
  </si>
  <si>
    <t>1 Jahr 2015</t>
  </si>
  <si>
    <t>Probebohrungen</t>
  </si>
  <si>
    <t>Kalkulation GKTW ENDLAGER südlich Kröpelin</t>
  </si>
  <si>
    <t>Summe Stand</t>
  </si>
  <si>
    <t>Angebot</t>
  </si>
  <si>
    <t>Lagerbohrungen</t>
  </si>
  <si>
    <t>GTKW Bohrungen</t>
  </si>
  <si>
    <t>Horizontalb-ungen</t>
  </si>
  <si>
    <t>Endlagerbehälter</t>
  </si>
  <si>
    <t>Umpackhalle</t>
  </si>
  <si>
    <t>m3 BV</t>
  </si>
  <si>
    <t>Turbinenhaus</t>
  </si>
  <si>
    <t>interne Logistik</t>
  </si>
  <si>
    <t>dickw. Rohre</t>
  </si>
  <si>
    <t>Ing. Goebel</t>
  </si>
  <si>
    <t>Erfahrungswerte</t>
  </si>
  <si>
    <t>Krananlagen</t>
  </si>
  <si>
    <t>Robotertechnik</t>
  </si>
  <si>
    <t>externe Strassen</t>
  </si>
  <si>
    <t>DB Gleisanschluss</t>
  </si>
  <si>
    <t>8 Stück</t>
  </si>
  <si>
    <t>Neu / ertüchigen</t>
  </si>
  <si>
    <t>2 Stück</t>
  </si>
  <si>
    <t>interne Wege 1</t>
  </si>
  <si>
    <t>4 Stück</t>
  </si>
  <si>
    <t>Entw. Behälter</t>
  </si>
  <si>
    <t>Kühlkastenbau</t>
  </si>
  <si>
    <t>Erdkabel</t>
  </si>
  <si>
    <t>Bemerkung</t>
  </si>
  <si>
    <t>Zng.</t>
  </si>
  <si>
    <t>N.N.</t>
  </si>
  <si>
    <t>1 Angestellter</t>
  </si>
  <si>
    <t>vorh.</t>
  </si>
  <si>
    <t>z. T.</t>
  </si>
  <si>
    <t>Stromanschluss</t>
  </si>
  <si>
    <t>Wasseranschluss</t>
  </si>
  <si>
    <t>Kavernensolung</t>
  </si>
  <si>
    <t>Abfindungen</t>
  </si>
  <si>
    <t>Gener.-Turbinen</t>
  </si>
  <si>
    <t>Gewächshauser</t>
  </si>
  <si>
    <t>Glasrand</t>
  </si>
  <si>
    <t>z.T.</t>
  </si>
  <si>
    <t>10 kV Mittelsp.</t>
  </si>
  <si>
    <t>200 Castoren</t>
  </si>
  <si>
    <t>redliche Komp.</t>
  </si>
  <si>
    <t>Zu-Versorgung</t>
  </si>
  <si>
    <t>AbW-Pipeline</t>
  </si>
  <si>
    <t>W-Sammelteich</t>
  </si>
  <si>
    <t>Lagerplätze</t>
  </si>
  <si>
    <t>Bohrplatzplatten</t>
  </si>
  <si>
    <t xml:space="preserve">CO2 </t>
  </si>
  <si>
    <t>400.000 m3</t>
  </si>
  <si>
    <t>700 kg/m3</t>
  </si>
  <si>
    <t>aus Abscheidung</t>
  </si>
  <si>
    <t>frei Baustelle</t>
  </si>
  <si>
    <t>E.ON und Andere</t>
  </si>
  <si>
    <t>Einlagerungs-Teufen : von -2.550 Meter bis -3.300 Meter</t>
  </si>
  <si>
    <t>Kapazität : 30.000 m3 / 18.000 Mg. hoch radioaktive Stoffe</t>
  </si>
  <si>
    <t>Basis : Vor-Entwurfs Zeichnungen der Planung 2014 - 2015</t>
  </si>
  <si>
    <t>Unvorhersehbares</t>
  </si>
  <si>
    <t>Planungsbüros</t>
  </si>
  <si>
    <t>diverse</t>
  </si>
  <si>
    <t>Ventil-Schieber</t>
  </si>
  <si>
    <t>1 Satz in Reserve</t>
  </si>
  <si>
    <t>530 Hektar</t>
  </si>
  <si>
    <t>20 km</t>
  </si>
  <si>
    <t>3 x 4 km</t>
  </si>
  <si>
    <t>Baustelle &amp; Fertig</t>
  </si>
  <si>
    <t>Doppelgleisig</t>
  </si>
  <si>
    <t>10 bar DN 200</t>
  </si>
  <si>
    <t>je 1 Typ Reserve</t>
  </si>
  <si>
    <t>12 Stück</t>
  </si>
  <si>
    <t>Prof. Dr. Reich</t>
  </si>
  <si>
    <t>550.000 m3 BV</t>
  </si>
  <si>
    <t>1.500  €/m3</t>
  </si>
  <si>
    <t>Titan Roboter-Sets</t>
  </si>
  <si>
    <t>Kuka UK/DE</t>
  </si>
  <si>
    <t>Nutzung 25 J.</t>
  </si>
  <si>
    <t>billiger als mieten</t>
  </si>
  <si>
    <t>mit Bohrkopf</t>
  </si>
  <si>
    <t>12 km</t>
  </si>
  <si>
    <t>Kauf Bohr Rigs ?</t>
  </si>
  <si>
    <t>1.200 €/m3</t>
  </si>
  <si>
    <t>225.000 m2</t>
  </si>
  <si>
    <t>W-Recycling-Anl.</t>
  </si>
  <si>
    <t>7 km</t>
  </si>
  <si>
    <t>bis 1,5 T. pro M.</t>
  </si>
  <si>
    <t>Eisenbau Krämer</t>
  </si>
  <si>
    <t>6.700.000 m3 BV</t>
  </si>
  <si>
    <t>450 €/m3</t>
  </si>
  <si>
    <t xml:space="preserve"> 50.000.000 m3</t>
  </si>
  <si>
    <t>freigemessenes</t>
  </si>
  <si>
    <t>60 €/m3</t>
  </si>
  <si>
    <t>AKW Betonteile</t>
  </si>
  <si>
    <t>m3 BV = Kubikmeter Bauvolumen d.h. (Räume, mit Böden, Wände und Decken)</t>
  </si>
  <si>
    <t>Für den Einbau von freigemessenen Betonelementen</t>
  </si>
  <si>
    <t>in den GTKW Hügel zahlen die Anlieferer 60 EUR / m3</t>
  </si>
  <si>
    <t>Genehmigungsgeb.</t>
  </si>
  <si>
    <t>Gebühren</t>
  </si>
  <si>
    <t>Tube House Office</t>
  </si>
  <si>
    <t>Ing. Goebel + FB</t>
  </si>
  <si>
    <t>vor Ort Office Hab.</t>
  </si>
  <si>
    <t>Loop House</t>
  </si>
  <si>
    <t>Besucherzentrum</t>
  </si>
  <si>
    <t>hin zur Stadt K.</t>
  </si>
  <si>
    <t>wg. Sicherheit</t>
  </si>
  <si>
    <t>für 3.750 M./GJ</t>
  </si>
  <si>
    <t>Gener. und Rohre</t>
  </si>
  <si>
    <t>1 in Reserve</t>
  </si>
  <si>
    <t>mit Steuerstand</t>
  </si>
  <si>
    <t>Preis der Freiheit</t>
  </si>
  <si>
    <t>über 10 Jahre</t>
  </si>
  <si>
    <t>je Stück ca. 1 Jahr</t>
  </si>
  <si>
    <t>1xKBB und 1xUGS</t>
  </si>
  <si>
    <t>mit Lehmboden</t>
  </si>
  <si>
    <t>Tunnelbohrm.</t>
  </si>
  <si>
    <t>Nabors Intern.</t>
  </si>
  <si>
    <t>77 Meter oben</t>
  </si>
  <si>
    <t>Kerne bis -3.800m</t>
  </si>
  <si>
    <t>oder Hinweis von</t>
  </si>
  <si>
    <t>http://ing-goebel.de/endlager-geologie-m-v/</t>
  </si>
  <si>
    <t>GTKW Hügel 77m</t>
  </si>
  <si>
    <t>Salztrocknung</t>
  </si>
  <si>
    <t>3 Eindampfer</t>
  </si>
  <si>
    <t>K-UTEC</t>
  </si>
  <si>
    <t>Salz und Wasser</t>
  </si>
  <si>
    <t>M-V / BRD - Stand 02. Dezember 2015 / Dipl.-Ing. V. Goebel</t>
  </si>
  <si>
    <t>Version 0.1.1</t>
  </si>
  <si>
    <t>Dez. 2015</t>
  </si>
  <si>
    <t>Salzverkauf</t>
  </si>
  <si>
    <t>1,09 Mio. m3</t>
  </si>
  <si>
    <t>GTKW</t>
  </si>
  <si>
    <t>110 €/m3</t>
  </si>
  <si>
    <t>DBE</t>
  </si>
  <si>
    <t>Asse BfS /Gorleben</t>
  </si>
  <si>
    <t>4,1 Mrd. EUR</t>
  </si>
  <si>
    <t>ist kein Flughafen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</si>
</sst>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&quot;€&quot;"/>
    <numFmt numFmtId="165" formatCode="#,##0\ &quot;€&quot;;[Red]#,##0\ &quot;€&quot;"/>
    <numFmt numFmtId="166" formatCode="_-* #,##0\ _€_-;\-* #,##0\ _€_-;_-* &quot;-&quot;??\ _€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8"/>
      <color theme="1"/>
      <name val="Calibri"/>
      <scheme val="minor"/>
    </font>
    <font>
      <sz val="12"/>
      <color theme="0" tint="-0.499984740745262"/>
      <name val="Calibri"/>
      <scheme val="minor"/>
    </font>
    <font>
      <sz val="8"/>
      <color theme="0" tint="-0.49998474074526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2" applyAlignment="1">
      <alignment horizontal="center"/>
    </xf>
    <xf numFmtId="49" fontId="2" fillId="0" borderId="1" xfId="2" applyNumberFormat="1" applyAlignment="1">
      <alignment horizontal="center"/>
    </xf>
    <xf numFmtId="164" fontId="2" fillId="0" borderId="1" xfId="2" applyNumberForma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2" fillId="0" borderId="1" xfId="2" applyNumberFormat="1" applyAlignment="1">
      <alignment horizontal="right"/>
    </xf>
    <xf numFmtId="166" fontId="0" fillId="0" borderId="0" xfId="1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Besuchter Link" xfId="4" builtinId="9" hidden="1"/>
    <cellStyle name="Dezimal" xfId="1" builtinId="3"/>
    <cellStyle name="Ergebnis" xfId="2" builtinId="25"/>
    <cellStyle name="Link" xfId="3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56</xdr:row>
      <xdr:rowOff>184150</xdr:rowOff>
    </xdr:from>
    <xdr:to>
      <xdr:col>6</xdr:col>
      <xdr:colOff>1098550</xdr:colOff>
      <xdr:row>58</xdr:row>
      <xdr:rowOff>12700</xdr:rowOff>
    </xdr:to>
    <xdr:pic>
      <xdr:nvPicPr>
        <xdr:cNvPr id="2" name="Bild 1" descr="Logo_kl_Ing_Buero_Goebel_Schwer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250" y="10598150"/>
          <a:ext cx="762000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63500</xdr:rowOff>
    </xdr:from>
    <xdr:to>
      <xdr:col>8</xdr:col>
      <xdr:colOff>91237</xdr:colOff>
      <xdr:row>25</xdr:row>
      <xdr:rowOff>76200</xdr:rowOff>
    </xdr:to>
    <xdr:pic>
      <xdr:nvPicPr>
        <xdr:cNvPr id="3" name="Bild 2" descr="Hg_X_018_Zeichnung_GTKW_ENDLAGER_SCHNITTE_01_02_03_suedlich_Kroepelin_MV_BRD_Ing_Volker_Goebel_2015.jpg"/>
        <xdr:cNvPicPr>
          <a:picLocks noChangeAspect="1"/>
        </xdr:cNvPicPr>
      </xdr:nvPicPr>
      <xdr:blipFill>
        <a:blip xmlns:r="http://schemas.openxmlformats.org/officeDocument/2006/relationships" r:embed="rId2">
          <a:alphaModFix amt="31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3500"/>
          <a:ext cx="7482637" cy="5257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133350</xdr:rowOff>
    </xdr:from>
    <xdr:to>
      <xdr:col>8</xdr:col>
      <xdr:colOff>145218</xdr:colOff>
      <xdr:row>52</xdr:row>
      <xdr:rowOff>139700</xdr:rowOff>
    </xdr:to>
    <xdr:pic>
      <xdr:nvPicPr>
        <xdr:cNvPr id="4" name="Bild 3" descr="HG_X_019_Zeichnung_GTKW_ENDLAGER_GRUNDRISS_Oberirdisch_suedlich_Kroepelin_Ing_Volker_Goebel2015.jpg"/>
        <xdr:cNvPicPr>
          <a:picLocks noChangeAspect="1"/>
        </xdr:cNvPicPr>
      </xdr:nvPicPr>
      <xdr:blipFill>
        <a:blip xmlns:r="http://schemas.openxmlformats.org/officeDocument/2006/relationships" r:embed="rId3">
          <a:alphaModFix amt="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81083"/>
          <a:ext cx="7638218" cy="5458884"/>
        </a:xfrm>
        <a:prstGeom prst="rect">
          <a:avLst/>
        </a:prstGeom>
      </xdr:spPr>
    </xdr:pic>
    <xdr:clientData/>
  </xdr:twoCellAnchor>
  <xdr:twoCellAnchor editAs="oneCell">
    <xdr:from>
      <xdr:col>1</xdr:col>
      <xdr:colOff>279400</xdr:colOff>
      <xdr:row>0</xdr:row>
      <xdr:rowOff>101600</xdr:rowOff>
    </xdr:from>
    <xdr:to>
      <xdr:col>1</xdr:col>
      <xdr:colOff>1041400</xdr:colOff>
      <xdr:row>0</xdr:row>
      <xdr:rowOff>349250</xdr:rowOff>
    </xdr:to>
    <xdr:pic>
      <xdr:nvPicPr>
        <xdr:cNvPr id="5" name="Bild 4" descr="Logo_kl_Ing_Buero_Goebel_Schweri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" y="101600"/>
          <a:ext cx="762000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59"/>
  <sheetViews>
    <sheetView tabSelected="1" topLeftCell="A53" zoomScale="150" zoomScaleNormal="150" zoomScalePageLayoutView="150" workbookViewId="0">
      <selection activeCell="D61" sqref="D61"/>
    </sheetView>
  </sheetViews>
  <sheetFormatPr baseColWidth="10" defaultRowHeight="15" x14ac:dyDescent="0"/>
  <cols>
    <col min="1" max="1" width="4" style="1" customWidth="1"/>
    <col min="2" max="2" width="15.6640625" style="1" customWidth="1"/>
    <col min="3" max="3" width="15.1640625" style="1" customWidth="1"/>
    <col min="4" max="4" width="15" style="2" customWidth="1"/>
    <col min="5" max="5" width="11.83203125" style="1" customWidth="1"/>
    <col min="6" max="6" width="16" style="1" bestFit="1" customWidth="1"/>
    <col min="7" max="7" width="15.6640625" style="2" customWidth="1"/>
    <col min="8" max="8" width="4.83203125" style="2" customWidth="1"/>
    <col min="9" max="9" width="2.5" style="1" customWidth="1"/>
    <col min="10" max="16384" width="10.83203125" style="1"/>
  </cols>
  <sheetData>
    <row r="1" spans="2:12" ht="34" customHeight="1">
      <c r="D1" s="2" t="s">
        <v>134</v>
      </c>
      <c r="F1" s="27" t="s">
        <v>127</v>
      </c>
      <c r="G1" s="27"/>
      <c r="H1" s="27"/>
      <c r="I1" s="27"/>
    </row>
    <row r="2" spans="2:12" ht="34" customHeight="1">
      <c r="B2" s="30" t="s">
        <v>9</v>
      </c>
      <c r="C2" s="30"/>
      <c r="D2" s="30"/>
      <c r="E2" s="30"/>
      <c r="F2" s="30"/>
      <c r="G2" s="30"/>
      <c r="H2" s="30"/>
      <c r="I2" s="3"/>
      <c r="J2" s="3"/>
      <c r="K2" s="3"/>
      <c r="L2" s="3"/>
    </row>
    <row r="3" spans="2:12">
      <c r="B3" s="28" t="s">
        <v>133</v>
      </c>
      <c r="C3" s="28"/>
      <c r="D3" s="28"/>
      <c r="E3" s="28"/>
      <c r="F3" s="28"/>
      <c r="G3" s="28"/>
      <c r="H3" s="28"/>
    </row>
    <row r="4" spans="2:12" s="2" customFormat="1">
      <c r="B4" s="31" t="s">
        <v>64</v>
      </c>
      <c r="C4" s="31"/>
      <c r="D4" s="31"/>
      <c r="E4" s="31"/>
      <c r="F4" s="31"/>
      <c r="G4" s="31"/>
      <c r="H4" s="31"/>
    </row>
    <row r="5" spans="2:12" s="17" customFormat="1">
      <c r="B5" s="31" t="s">
        <v>63</v>
      </c>
      <c r="C5" s="31"/>
      <c r="D5" s="31"/>
      <c r="E5" s="31"/>
      <c r="F5" s="31"/>
      <c r="G5" s="31"/>
      <c r="H5" s="31"/>
    </row>
    <row r="6" spans="2:12" s="2" customFormat="1">
      <c r="B6" s="28" t="s">
        <v>65</v>
      </c>
      <c r="C6" s="28"/>
      <c r="D6" s="28"/>
      <c r="E6" s="28"/>
      <c r="F6" s="28"/>
      <c r="G6" s="28"/>
      <c r="H6" s="28"/>
    </row>
    <row r="7" spans="2:12" s="2" customFormat="1"/>
    <row r="9" spans="2:12">
      <c r="B9" s="5" t="s">
        <v>0</v>
      </c>
      <c r="C9" s="5" t="s">
        <v>1</v>
      </c>
      <c r="D9" s="5" t="s">
        <v>11</v>
      </c>
      <c r="E9" s="21" t="s">
        <v>2</v>
      </c>
      <c r="F9" s="21" t="s">
        <v>3</v>
      </c>
      <c r="G9" s="5" t="s">
        <v>35</v>
      </c>
      <c r="H9" s="5" t="s">
        <v>36</v>
      </c>
    </row>
    <row r="10" spans="2:12">
      <c r="D10" s="24" t="s">
        <v>126</v>
      </c>
    </row>
    <row r="11" spans="2:12">
      <c r="B11" s="5" t="s">
        <v>6</v>
      </c>
      <c r="C11" s="1" t="s">
        <v>7</v>
      </c>
      <c r="D11" s="2" t="s">
        <v>21</v>
      </c>
      <c r="E11" s="9">
        <v>200000</v>
      </c>
      <c r="F11" s="9">
        <v>200000</v>
      </c>
      <c r="G11" s="4" t="s">
        <v>38</v>
      </c>
      <c r="H11" s="4"/>
    </row>
    <row r="12" spans="2:12">
      <c r="B12" s="5" t="s">
        <v>8</v>
      </c>
      <c r="C12" s="1" t="s">
        <v>27</v>
      </c>
      <c r="D12" s="4" t="s">
        <v>79</v>
      </c>
      <c r="E12" s="9">
        <v>9000000</v>
      </c>
      <c r="F12" s="9">
        <v>72000000</v>
      </c>
      <c r="G12" s="2" t="s">
        <v>125</v>
      </c>
      <c r="H12" s="4" t="s">
        <v>37</v>
      </c>
    </row>
    <row r="13" spans="2:12" s="2" customFormat="1">
      <c r="B13" s="1" t="s">
        <v>4</v>
      </c>
      <c r="C13" s="1" t="s">
        <v>5</v>
      </c>
      <c r="E13" s="9"/>
      <c r="F13" s="9">
        <v>70000000</v>
      </c>
      <c r="G13" s="4" t="s">
        <v>71</v>
      </c>
      <c r="H13" s="4" t="s">
        <v>39</v>
      </c>
    </row>
    <row r="14" spans="2:12" s="2" customFormat="1">
      <c r="B14" s="2" t="s">
        <v>25</v>
      </c>
      <c r="C14" s="2" t="s">
        <v>72</v>
      </c>
      <c r="E14" s="9"/>
      <c r="F14" s="9">
        <v>6000000</v>
      </c>
      <c r="G14" s="2" t="s">
        <v>28</v>
      </c>
      <c r="H14" s="4" t="s">
        <v>48</v>
      </c>
    </row>
    <row r="15" spans="2:12" s="2" customFormat="1">
      <c r="B15" s="5" t="s">
        <v>30</v>
      </c>
      <c r="C15" s="2" t="s">
        <v>73</v>
      </c>
      <c r="E15" s="9"/>
      <c r="F15" s="9">
        <v>8000000</v>
      </c>
      <c r="G15" s="4" t="s">
        <v>74</v>
      </c>
      <c r="H15" s="4" t="s">
        <v>39</v>
      </c>
    </row>
    <row r="16" spans="2:12" s="2" customFormat="1">
      <c r="B16" s="5" t="s">
        <v>26</v>
      </c>
      <c r="C16" s="2">
        <v>1</v>
      </c>
      <c r="E16" s="9"/>
      <c r="F16" s="9">
        <v>7000000</v>
      </c>
      <c r="G16" s="4" t="s">
        <v>75</v>
      </c>
      <c r="H16" s="4" t="s">
        <v>48</v>
      </c>
    </row>
    <row r="17" spans="2:8" s="2" customFormat="1">
      <c r="B17" s="5" t="s">
        <v>41</v>
      </c>
      <c r="C17" s="2">
        <v>2</v>
      </c>
      <c r="E17" s="9"/>
      <c r="F17" s="9">
        <v>5000000</v>
      </c>
      <c r="G17" s="4" t="s">
        <v>49</v>
      </c>
      <c r="H17" s="4"/>
    </row>
    <row r="18" spans="2:8" s="2" customFormat="1">
      <c r="B18" s="5" t="s">
        <v>42</v>
      </c>
      <c r="C18" s="2">
        <v>2</v>
      </c>
      <c r="E18" s="9"/>
      <c r="F18" s="9">
        <v>6000000</v>
      </c>
      <c r="G18" s="4" t="s">
        <v>76</v>
      </c>
      <c r="H18" s="4"/>
    </row>
    <row r="19" spans="2:8" s="17" customFormat="1">
      <c r="B19" s="19" t="s">
        <v>106</v>
      </c>
      <c r="D19" s="17" t="s">
        <v>107</v>
      </c>
      <c r="E19" s="9"/>
      <c r="F19" s="9">
        <v>3500000</v>
      </c>
      <c r="G19" s="18" t="s">
        <v>108</v>
      </c>
      <c r="H19" s="18" t="s">
        <v>39</v>
      </c>
    </row>
    <row r="20" spans="2:8" s="2" customFormat="1">
      <c r="B20" s="5" t="s">
        <v>16</v>
      </c>
      <c r="C20" s="2" t="s">
        <v>80</v>
      </c>
      <c r="D20" s="2" t="s">
        <v>22</v>
      </c>
      <c r="E20" s="9" t="s">
        <v>81</v>
      </c>
      <c r="F20" s="9">
        <v>852000000</v>
      </c>
      <c r="G20" s="4" t="s">
        <v>50</v>
      </c>
      <c r="H20" s="4" t="s">
        <v>39</v>
      </c>
    </row>
    <row r="21" spans="2:8" s="2" customFormat="1">
      <c r="B21" s="2" t="s">
        <v>23</v>
      </c>
      <c r="C21" s="2" t="s">
        <v>78</v>
      </c>
      <c r="E21" s="9">
        <v>110000</v>
      </c>
      <c r="F21" s="9">
        <v>1320000</v>
      </c>
      <c r="G21" s="4" t="s">
        <v>77</v>
      </c>
      <c r="H21" s="4" t="s">
        <v>48</v>
      </c>
    </row>
    <row r="22" spans="2:8" s="2" customFormat="1">
      <c r="B22" s="2" t="s">
        <v>24</v>
      </c>
      <c r="C22" s="2" t="s">
        <v>31</v>
      </c>
      <c r="D22" s="2" t="s">
        <v>83</v>
      </c>
      <c r="E22" s="9">
        <v>1100000</v>
      </c>
      <c r="F22" s="9">
        <v>4400000</v>
      </c>
      <c r="G22" s="4" t="s">
        <v>82</v>
      </c>
      <c r="H22" s="4" t="s">
        <v>48</v>
      </c>
    </row>
    <row r="23" spans="2:8" s="2" customFormat="1">
      <c r="B23" s="2" t="s">
        <v>32</v>
      </c>
      <c r="D23" s="2" t="s">
        <v>21</v>
      </c>
      <c r="E23" s="9">
        <v>400000</v>
      </c>
      <c r="F23" s="9">
        <v>200000</v>
      </c>
      <c r="G23" s="4"/>
      <c r="H23" s="4"/>
    </row>
    <row r="24" spans="2:8" s="2" customFormat="1">
      <c r="B24" s="2" t="s">
        <v>15</v>
      </c>
      <c r="C24" s="10">
        <v>13000</v>
      </c>
      <c r="D24" s="2" t="s">
        <v>21</v>
      </c>
      <c r="E24" s="9">
        <v>3250</v>
      </c>
      <c r="F24" s="11">
        <f>E24*C24</f>
        <v>42250000</v>
      </c>
      <c r="G24" s="4"/>
      <c r="H24" s="4" t="s">
        <v>48</v>
      </c>
    </row>
    <row r="25" spans="2:8" s="2" customFormat="1">
      <c r="B25" s="5" t="s">
        <v>19</v>
      </c>
      <c r="E25" s="9"/>
      <c r="F25" s="9">
        <v>18000000</v>
      </c>
      <c r="G25" s="4" t="s">
        <v>74</v>
      </c>
      <c r="H25" s="4" t="s">
        <v>39</v>
      </c>
    </row>
    <row r="26" spans="2:8" s="2" customFormat="1">
      <c r="B26" s="5" t="s">
        <v>88</v>
      </c>
      <c r="C26" s="2">
        <v>2</v>
      </c>
      <c r="D26" s="2" t="s">
        <v>85</v>
      </c>
      <c r="E26" s="9"/>
      <c r="F26" s="9"/>
      <c r="G26" s="4" t="s">
        <v>84</v>
      </c>
      <c r="H26" s="4" t="s">
        <v>48</v>
      </c>
    </row>
    <row r="27" spans="2:8" s="12" customFormat="1">
      <c r="B27" s="13" t="s">
        <v>56</v>
      </c>
      <c r="C27" s="12">
        <v>2</v>
      </c>
      <c r="D27" s="12" t="s">
        <v>124</v>
      </c>
      <c r="E27" s="9">
        <v>600000</v>
      </c>
      <c r="F27" s="9">
        <v>1200000</v>
      </c>
      <c r="G27" s="4" t="s">
        <v>86</v>
      </c>
      <c r="H27" s="4" t="s">
        <v>39</v>
      </c>
    </row>
    <row r="28" spans="2:8" s="2" customFormat="1">
      <c r="B28" s="5" t="s">
        <v>44</v>
      </c>
      <c r="C28" s="23">
        <v>20000</v>
      </c>
      <c r="E28" s="9">
        <v>30000</v>
      </c>
      <c r="F28" s="9">
        <f>E28*C28</f>
        <v>600000000</v>
      </c>
      <c r="G28" s="4" t="s">
        <v>51</v>
      </c>
      <c r="H28" s="4"/>
    </row>
    <row r="29" spans="2:8">
      <c r="B29" s="5" t="s">
        <v>12</v>
      </c>
      <c r="C29" s="1">
        <v>12</v>
      </c>
      <c r="D29" s="2" t="s">
        <v>123</v>
      </c>
      <c r="E29" s="9">
        <v>16000000</v>
      </c>
      <c r="F29" s="9">
        <f>E29*C29</f>
        <v>192000000</v>
      </c>
      <c r="G29" s="4"/>
      <c r="H29" s="4" t="s">
        <v>39</v>
      </c>
    </row>
    <row r="30" spans="2:8">
      <c r="B30" s="5" t="s">
        <v>13</v>
      </c>
      <c r="C30" s="1">
        <v>4</v>
      </c>
      <c r="D30" s="2" t="s">
        <v>123</v>
      </c>
      <c r="E30" s="9">
        <v>24000000</v>
      </c>
      <c r="F30" s="9">
        <f t="shared" ref="F30:F32" si="0">E30*C30</f>
        <v>96000000</v>
      </c>
      <c r="G30" s="4"/>
      <c r="H30" s="4" t="s">
        <v>39</v>
      </c>
    </row>
    <row r="31" spans="2:8" s="2" customFormat="1">
      <c r="B31" s="2" t="s">
        <v>20</v>
      </c>
      <c r="C31" s="2" t="s">
        <v>87</v>
      </c>
      <c r="D31" s="2" t="s">
        <v>94</v>
      </c>
      <c r="E31" s="9"/>
      <c r="F31" s="9">
        <v>7500000</v>
      </c>
      <c r="G31" s="4" t="s">
        <v>93</v>
      </c>
      <c r="H31" s="4"/>
    </row>
    <row r="32" spans="2:8">
      <c r="B32" s="1" t="s">
        <v>14</v>
      </c>
      <c r="C32" s="1">
        <v>2</v>
      </c>
      <c r="E32" s="9">
        <v>14000000</v>
      </c>
      <c r="F32" s="9">
        <f t="shared" si="0"/>
        <v>28000000</v>
      </c>
      <c r="G32" s="4" t="s">
        <v>122</v>
      </c>
      <c r="H32" s="4" t="s">
        <v>39</v>
      </c>
    </row>
    <row r="33" spans="2:8" s="2" customFormat="1">
      <c r="B33" s="2" t="s">
        <v>52</v>
      </c>
      <c r="C33" s="2" t="s">
        <v>92</v>
      </c>
      <c r="E33" s="9"/>
      <c r="F33" s="9">
        <v>3500000</v>
      </c>
      <c r="G33" s="4" t="s">
        <v>43</v>
      </c>
      <c r="H33" s="4" t="s">
        <v>48</v>
      </c>
    </row>
    <row r="34" spans="2:8" s="17" customFormat="1">
      <c r="B34" s="17" t="s">
        <v>91</v>
      </c>
      <c r="C34" s="17">
        <v>2</v>
      </c>
      <c r="E34" s="9">
        <v>2000000</v>
      </c>
      <c r="F34" s="9">
        <v>4000000</v>
      </c>
      <c r="G34" s="18" t="s">
        <v>43</v>
      </c>
      <c r="H34" s="18" t="s">
        <v>37</v>
      </c>
    </row>
    <row r="35" spans="2:8" s="12" customFormat="1">
      <c r="B35" s="12" t="s">
        <v>53</v>
      </c>
      <c r="C35" s="12" t="s">
        <v>92</v>
      </c>
      <c r="E35" s="9"/>
      <c r="F35" s="9">
        <v>3500000</v>
      </c>
      <c r="G35" s="4" t="s">
        <v>43</v>
      </c>
      <c r="H35" s="4" t="s">
        <v>48</v>
      </c>
    </row>
    <row r="36" spans="2:8" s="2" customFormat="1">
      <c r="B36" s="2" t="s">
        <v>43</v>
      </c>
      <c r="C36" s="2" t="s">
        <v>29</v>
      </c>
      <c r="D36" s="2" t="s">
        <v>120</v>
      </c>
      <c r="E36" s="9">
        <v>50000000</v>
      </c>
      <c r="F36" s="9">
        <v>100000000</v>
      </c>
      <c r="G36" s="4" t="s">
        <v>119</v>
      </c>
      <c r="H36" s="4" t="s">
        <v>39</v>
      </c>
    </row>
    <row r="37" spans="2:8" s="25" customFormat="1">
      <c r="B37" s="25" t="s">
        <v>129</v>
      </c>
      <c r="C37" s="25" t="s">
        <v>130</v>
      </c>
      <c r="D37" s="25" t="s">
        <v>131</v>
      </c>
      <c r="E37" s="9">
        <v>30000000</v>
      </c>
      <c r="F37" s="9">
        <v>90000000</v>
      </c>
      <c r="G37" s="26" t="s">
        <v>132</v>
      </c>
      <c r="H37" s="26" t="s">
        <v>39</v>
      </c>
    </row>
    <row r="38" spans="2:8" s="14" customFormat="1">
      <c r="B38" s="14" t="s">
        <v>67</v>
      </c>
      <c r="C38" s="14" t="s">
        <v>68</v>
      </c>
      <c r="E38" s="9"/>
      <c r="F38" s="9">
        <v>100000000</v>
      </c>
      <c r="G38" s="15" t="s">
        <v>118</v>
      </c>
      <c r="H38" s="15"/>
    </row>
    <row r="39" spans="2:8" s="14" customFormat="1">
      <c r="B39" s="14" t="s">
        <v>104</v>
      </c>
      <c r="E39" s="9"/>
      <c r="F39" s="9">
        <v>50000000</v>
      </c>
      <c r="G39" s="15" t="s">
        <v>105</v>
      </c>
      <c r="H39" s="15"/>
    </row>
    <row r="40" spans="2:8" s="12" customFormat="1">
      <c r="B40" s="12" t="s">
        <v>128</v>
      </c>
      <c r="C40" s="12" t="s">
        <v>97</v>
      </c>
      <c r="D40" s="12" t="s">
        <v>100</v>
      </c>
      <c r="E40" s="9" t="s">
        <v>99</v>
      </c>
      <c r="F40" s="9">
        <f>50000000*-60</f>
        <v>-3000000000</v>
      </c>
      <c r="G40" s="4" t="s">
        <v>98</v>
      </c>
      <c r="H40" s="4"/>
    </row>
    <row r="41" spans="2:8" s="2" customFormat="1">
      <c r="B41" s="19" t="s">
        <v>33</v>
      </c>
      <c r="C41" s="2" t="s">
        <v>95</v>
      </c>
      <c r="E41" s="9" t="s">
        <v>96</v>
      </c>
      <c r="F41" s="9">
        <v>3015000000</v>
      </c>
      <c r="G41" s="4" t="s">
        <v>117</v>
      </c>
      <c r="H41" s="4" t="s">
        <v>40</v>
      </c>
    </row>
    <row r="42" spans="2:8" s="2" customFormat="1">
      <c r="B42" s="2" t="s">
        <v>18</v>
      </c>
      <c r="C42" s="2" t="s">
        <v>17</v>
      </c>
      <c r="E42" s="9"/>
      <c r="F42" s="9">
        <v>3000000</v>
      </c>
      <c r="G42" s="4" t="s">
        <v>116</v>
      </c>
      <c r="H42" s="4" t="s">
        <v>39</v>
      </c>
    </row>
    <row r="43" spans="2:8" s="2" customFormat="1">
      <c r="B43" s="2" t="s">
        <v>45</v>
      </c>
      <c r="C43" s="2">
        <v>2</v>
      </c>
      <c r="E43" s="9">
        <v>1800000</v>
      </c>
      <c r="F43" s="9">
        <f>E43*C43</f>
        <v>3600000</v>
      </c>
      <c r="G43" s="4" t="s">
        <v>115</v>
      </c>
      <c r="H43" s="4" t="s">
        <v>37</v>
      </c>
    </row>
    <row r="44" spans="2:8" s="12" customFormat="1">
      <c r="B44" s="12" t="s">
        <v>55</v>
      </c>
      <c r="C44" s="12">
        <v>2</v>
      </c>
      <c r="E44" s="9">
        <v>130000</v>
      </c>
      <c r="F44" s="9">
        <v>260000</v>
      </c>
      <c r="G44" s="4" t="s">
        <v>114</v>
      </c>
      <c r="H44" s="4"/>
    </row>
    <row r="45" spans="2:8" s="2" customFormat="1">
      <c r="B45" s="2" t="s">
        <v>69</v>
      </c>
      <c r="C45" s="2">
        <v>8</v>
      </c>
      <c r="E45" s="9">
        <v>50000</v>
      </c>
      <c r="F45" s="9">
        <f>E45*C45</f>
        <v>400000</v>
      </c>
      <c r="G45" s="4" t="s">
        <v>70</v>
      </c>
      <c r="H45" s="4" t="s">
        <v>37</v>
      </c>
    </row>
    <row r="46" spans="2:8" s="2" customFormat="1">
      <c r="B46" s="2" t="s">
        <v>54</v>
      </c>
      <c r="C46" s="2">
        <v>1</v>
      </c>
      <c r="E46" s="9"/>
      <c r="F46" s="9">
        <v>300000</v>
      </c>
      <c r="G46" s="4" t="s">
        <v>121</v>
      </c>
      <c r="H46" s="4"/>
    </row>
    <row r="47" spans="2:8" s="14" customFormat="1">
      <c r="B47" s="14" t="s">
        <v>109</v>
      </c>
      <c r="C47" s="14">
        <v>1</v>
      </c>
      <c r="D47" s="14" t="s">
        <v>107</v>
      </c>
      <c r="E47" s="9"/>
      <c r="F47" s="9">
        <v>17000000</v>
      </c>
      <c r="G47" s="15" t="s">
        <v>110</v>
      </c>
      <c r="H47" s="15"/>
    </row>
    <row r="48" spans="2:8" s="14" customFormat="1">
      <c r="B48" s="14" t="s">
        <v>57</v>
      </c>
      <c r="C48" s="14" t="s">
        <v>58</v>
      </c>
      <c r="D48" s="14" t="s">
        <v>60</v>
      </c>
      <c r="E48" s="9" t="s">
        <v>89</v>
      </c>
      <c r="F48" s="9">
        <v>480000000</v>
      </c>
      <c r="G48" s="15" t="s">
        <v>59</v>
      </c>
      <c r="H48" s="15"/>
    </row>
    <row r="49" spans="2:8" s="14" customFormat="1">
      <c r="D49" s="14" t="s">
        <v>62</v>
      </c>
      <c r="E49" s="9"/>
      <c r="F49" s="9"/>
      <c r="G49" s="15" t="s">
        <v>61</v>
      </c>
      <c r="H49" s="15"/>
    </row>
    <row r="50" spans="2:8" s="2" customFormat="1">
      <c r="B50" s="2" t="s">
        <v>46</v>
      </c>
      <c r="C50" s="2" t="s">
        <v>90</v>
      </c>
      <c r="E50" s="9"/>
      <c r="F50" s="9">
        <v>450000000</v>
      </c>
      <c r="G50" s="4" t="s">
        <v>113</v>
      </c>
      <c r="H50" s="4" t="s">
        <v>48</v>
      </c>
    </row>
    <row r="51" spans="2:8" s="2" customFormat="1">
      <c r="B51" s="2" t="s">
        <v>34</v>
      </c>
      <c r="E51" s="4"/>
      <c r="F51" s="9">
        <v>1600000</v>
      </c>
      <c r="G51" s="4" t="s">
        <v>111</v>
      </c>
      <c r="H51" s="4"/>
    </row>
    <row r="52" spans="2:8" s="2" customFormat="1">
      <c r="B52" s="2" t="s">
        <v>47</v>
      </c>
      <c r="E52" s="4"/>
      <c r="F52" s="9">
        <v>1800000</v>
      </c>
      <c r="G52" s="4" t="s">
        <v>112</v>
      </c>
      <c r="H52" s="4" t="s">
        <v>48</v>
      </c>
    </row>
    <row r="53" spans="2:8" s="14" customFormat="1">
      <c r="B53" s="14" t="s">
        <v>136</v>
      </c>
      <c r="C53" s="14" t="s">
        <v>137</v>
      </c>
      <c r="D53" s="14" t="s">
        <v>138</v>
      </c>
      <c r="E53" s="9" t="s">
        <v>139</v>
      </c>
      <c r="F53" s="9">
        <v>-119900000</v>
      </c>
      <c r="G53" s="15" t="s">
        <v>141</v>
      </c>
      <c r="H53" s="15" t="s">
        <v>140</v>
      </c>
    </row>
    <row r="54" spans="2:8">
      <c r="B54" s="1" t="s">
        <v>66</v>
      </c>
      <c r="C54" s="20">
        <v>0.25</v>
      </c>
      <c r="E54" s="4"/>
      <c r="F54" s="9">
        <f>SUM(F11:F53)*25/100</f>
        <v>806157500</v>
      </c>
      <c r="G54" s="4" t="s">
        <v>143</v>
      </c>
      <c r="H54" s="4"/>
    </row>
    <row r="55" spans="2:8" ht="16" thickBot="1">
      <c r="B55" s="6" t="s">
        <v>10</v>
      </c>
      <c r="C55" s="7" t="s">
        <v>135</v>
      </c>
      <c r="D55" s="7"/>
      <c r="E55" s="8"/>
      <c r="F55" s="22">
        <f>SUM(F11:F54)</f>
        <v>4030787500</v>
      </c>
      <c r="G55" s="8"/>
      <c r="H55" s="8"/>
    </row>
    <row r="56" spans="2:8" ht="16" thickTop="1">
      <c r="E56" s="4"/>
      <c r="F56" s="4"/>
      <c r="G56" s="4"/>
      <c r="H56" s="4"/>
    </row>
    <row r="57" spans="2:8">
      <c r="B57" s="32" t="s">
        <v>101</v>
      </c>
      <c r="C57" s="28"/>
      <c r="D57" s="28"/>
      <c r="E57" s="4"/>
      <c r="F57" s="4"/>
      <c r="G57" s="29"/>
      <c r="H57" s="29"/>
    </row>
    <row r="58" spans="2:8" ht="18">
      <c r="B58" s="28" t="s">
        <v>102</v>
      </c>
      <c r="C58" s="28"/>
      <c r="D58" s="28"/>
      <c r="F58" s="16" t="s">
        <v>142</v>
      </c>
      <c r="G58" s="29"/>
      <c r="H58" s="29"/>
    </row>
    <row r="59" spans="2:8">
      <c r="B59" s="28" t="s">
        <v>103</v>
      </c>
      <c r="C59" s="28"/>
      <c r="D59" s="28"/>
      <c r="G59" s="29"/>
      <c r="H59" s="29"/>
    </row>
  </sheetData>
  <mergeCells count="10">
    <mergeCell ref="F1:I1"/>
    <mergeCell ref="B59:D59"/>
    <mergeCell ref="B58:D58"/>
    <mergeCell ref="G57:H59"/>
    <mergeCell ref="B2:H2"/>
    <mergeCell ref="B3:H3"/>
    <mergeCell ref="B4:H4"/>
    <mergeCell ref="B6:H6"/>
    <mergeCell ref="B5:H5"/>
    <mergeCell ref="B57:D57"/>
  </mergeCells>
  <phoneticPr fontId="5" type="noConversion"/>
  <printOptions horizontalCentered="1" verticalCentered="1" headings="1" gridLines="1"/>
  <pageMargins left="0.75000000000000011" right="0.75000000000000011" top="1" bottom="1" header="0" footer="0.70000000000000007"/>
  <pageSetup paperSize="9" scale="71" orientation="portrait" horizontalDpi="4294967292" verticalDpi="4294967292"/>
  <headerFooter>
    <oddFooter>&amp;C&amp;"Calibri,Standard"&amp;K000000&amp;F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J. C.</cp:lastModifiedBy>
  <cp:lastPrinted>2015-12-02T17:51:05Z</cp:lastPrinted>
  <dcterms:created xsi:type="dcterms:W3CDTF">2015-09-23T07:54:29Z</dcterms:created>
  <dcterms:modified xsi:type="dcterms:W3CDTF">2015-12-02T17:53:36Z</dcterms:modified>
</cp:coreProperties>
</file>