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WIN 10 Pro\Desktop\"/>
    </mc:Choice>
  </mc:AlternateContent>
  <xr:revisionPtr revIDLastSave="0" documentId="13_ncr:1_{C3663062-C5CB-42EB-B8B7-BD989D6E9B13}" xr6:coauthVersionLast="46" xr6:coauthVersionMax="46" xr10:uidLastSave="{00000000-0000-0000-0000-000000000000}"/>
  <bookViews>
    <workbookView xWindow="-120" yWindow="-120" windowWidth="20730" windowHeight="11160" tabRatio="500" xr2:uid="{00000000-000D-0000-FFFF-FFFF00000000}"/>
  </bookViews>
  <sheets>
    <sheet name="Blatt1" sheetId="1" r:id="rId1"/>
  </sheets>
  <definedNames>
    <definedName name="_xlnm.Print_Area" localSheetId="0">Blatt1!$A$1:$N$123</definedName>
  </definedNames>
  <calcPr calcId="191029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75" i="1" l="1"/>
  <c r="J75" i="1" s="1"/>
  <c r="J53" i="1"/>
  <c r="K53" i="1" s="1"/>
  <c r="L53" i="1" s="1"/>
  <c r="J38" i="1"/>
  <c r="K38" i="1" s="1"/>
  <c r="L38" i="1" s="1"/>
  <c r="J33" i="1"/>
  <c r="K33" i="1" s="1"/>
  <c r="L33" i="1" s="1"/>
  <c r="L14" i="1"/>
  <c r="L15" i="1"/>
  <c r="L17" i="1"/>
  <c r="L18" i="1"/>
  <c r="L19" i="1"/>
  <c r="L20" i="1"/>
  <c r="L21" i="1"/>
  <c r="L24" i="1"/>
  <c r="L25" i="1"/>
  <c r="L26" i="1"/>
  <c r="L30" i="1"/>
  <c r="J43" i="1"/>
  <c r="K43" i="1" s="1"/>
  <c r="L43" i="1" s="1"/>
  <c r="J45" i="1"/>
  <c r="K45" i="1" s="1"/>
  <c r="L45" i="1" s="1"/>
  <c r="L56" i="1"/>
  <c r="L57" i="1"/>
  <c r="J68" i="1"/>
  <c r="K68" i="1" s="1"/>
  <c r="L68" i="1" s="1"/>
  <c r="J69" i="1"/>
  <c r="K69" i="1" s="1"/>
  <c r="L69" i="1" s="1"/>
  <c r="J70" i="1"/>
  <c r="K70" i="1" s="1"/>
  <c r="L70" i="1" s="1"/>
  <c r="L71" i="1"/>
  <c r="F74" i="1"/>
  <c r="L13" i="1"/>
  <c r="K23" i="1"/>
  <c r="L23" i="1" s="1"/>
  <c r="J14" i="1"/>
  <c r="J15" i="1"/>
  <c r="J16" i="1"/>
  <c r="K16" i="1" s="1"/>
  <c r="L16" i="1" s="1"/>
  <c r="J17" i="1"/>
  <c r="J18" i="1"/>
  <c r="J19" i="1"/>
  <c r="J20" i="1"/>
  <c r="J21" i="1"/>
  <c r="J22" i="1"/>
  <c r="K22" i="1" s="1"/>
  <c r="L22" i="1" s="1"/>
  <c r="J23" i="1"/>
  <c r="J24" i="1"/>
  <c r="J25" i="1"/>
  <c r="J26" i="1"/>
  <c r="J27" i="1"/>
  <c r="K27" i="1" s="1"/>
  <c r="J28" i="1"/>
  <c r="L28" i="1" s="1"/>
  <c r="J29" i="1"/>
  <c r="J30" i="1"/>
  <c r="J31" i="1"/>
  <c r="L31" i="1" s="1"/>
  <c r="J32" i="1"/>
  <c r="L32" i="1" s="1"/>
  <c r="J34" i="1"/>
  <c r="K34" i="1" s="1"/>
  <c r="L34" i="1" s="1"/>
  <c r="J35" i="1"/>
  <c r="K35" i="1" s="1"/>
  <c r="L35" i="1" s="1"/>
  <c r="J36" i="1"/>
  <c r="L36" i="1" s="1"/>
  <c r="J37" i="1"/>
  <c r="K37" i="1" s="1"/>
  <c r="L37" i="1" s="1"/>
  <c r="J39" i="1"/>
  <c r="K39" i="1" s="1"/>
  <c r="L39" i="1" s="1"/>
  <c r="J40" i="1"/>
  <c r="K40" i="1" s="1"/>
  <c r="L40" i="1" s="1"/>
  <c r="J41" i="1"/>
  <c r="K41" i="1" s="1"/>
  <c r="L41" i="1" s="1"/>
  <c r="J42" i="1"/>
  <c r="L42" i="1" s="1"/>
  <c r="J44" i="1"/>
  <c r="K44" i="1" s="1"/>
  <c r="L44" i="1" s="1"/>
  <c r="J46" i="1"/>
  <c r="K46" i="1" s="1"/>
  <c r="L46" i="1" s="1"/>
  <c r="J47" i="1"/>
  <c r="K47" i="1" s="1"/>
  <c r="L47" i="1" s="1"/>
  <c r="J48" i="1"/>
  <c r="K48" i="1" s="1"/>
  <c r="L48" i="1" s="1"/>
  <c r="J49" i="1"/>
  <c r="L49" i="1" s="1"/>
  <c r="J50" i="1"/>
  <c r="L50" i="1" s="1"/>
  <c r="J51" i="1"/>
  <c r="K51" i="1" s="1"/>
  <c r="L51" i="1" s="1"/>
  <c r="J52" i="1"/>
  <c r="L52" i="1" s="1"/>
  <c r="J54" i="1"/>
  <c r="L54" i="1" s="1"/>
  <c r="J55" i="1"/>
  <c r="J56" i="1"/>
  <c r="J57" i="1"/>
  <c r="J58" i="1"/>
  <c r="K58" i="1" s="1"/>
  <c r="L58" i="1" s="1"/>
  <c r="J59" i="1"/>
  <c r="J60" i="1"/>
  <c r="K60" i="1" s="1"/>
  <c r="L60" i="1" s="1"/>
  <c r="J61" i="1"/>
  <c r="K61" i="1" s="1"/>
  <c r="L61" i="1" s="1"/>
  <c r="J62" i="1"/>
  <c r="K62" i="1" s="1"/>
  <c r="L62" i="1" s="1"/>
  <c r="J63" i="1"/>
  <c r="K63" i="1" s="1"/>
  <c r="L63" i="1" s="1"/>
  <c r="J64" i="1"/>
  <c r="K64" i="1" s="1"/>
  <c r="L64" i="1" s="1"/>
  <c r="J65" i="1"/>
  <c r="K65" i="1" s="1"/>
  <c r="L65" i="1" s="1"/>
  <c r="J66" i="1"/>
  <c r="J67" i="1"/>
  <c r="K67" i="1" s="1"/>
  <c r="L67" i="1" s="1"/>
  <c r="J71" i="1"/>
  <c r="J72" i="1"/>
  <c r="K72" i="1" s="1"/>
  <c r="L72" i="1" s="1"/>
  <c r="J73" i="1"/>
  <c r="K73" i="1" s="1"/>
  <c r="L73" i="1" s="1"/>
  <c r="J13" i="1"/>
  <c r="J74" i="1" l="1"/>
  <c r="K74" i="1" s="1"/>
  <c r="L74" i="1" s="1"/>
  <c r="L75" i="1" s="1"/>
  <c r="L27" i="1"/>
  <c r="K75" i="1" l="1"/>
</calcChain>
</file>

<file path=xl/sharedStrings.xml><?xml version="1.0" encoding="utf-8"?>
<sst xmlns="http://schemas.openxmlformats.org/spreadsheetml/2006/main" count="418" uniqueCount="296">
  <si>
    <t>50 €/m3</t>
  </si>
  <si>
    <t>Type of invest</t>
  </si>
  <si>
    <t>Amount</t>
  </si>
  <si>
    <t>Offer / Quote</t>
  </si>
  <si>
    <t>Factor</t>
  </si>
  <si>
    <t>Total</t>
  </si>
  <si>
    <t>Comment</t>
  </si>
  <si>
    <t>dwg</t>
  </si>
  <si>
    <t>yes</t>
  </si>
  <si>
    <t>Probe-Drillings</t>
  </si>
  <si>
    <t>from local owners</t>
  </si>
  <si>
    <t>Herrenknecht AG</t>
  </si>
  <si>
    <t>2 yrs. delivery time</t>
  </si>
  <si>
    <t>make-over</t>
  </si>
  <si>
    <t>DB Rail Connection</t>
  </si>
  <si>
    <t>E-powerconnection</t>
  </si>
  <si>
    <t>3 x</t>
  </si>
  <si>
    <t>10 kV med. voltage</t>
  </si>
  <si>
    <t>Water-connection</t>
  </si>
  <si>
    <t>10 bar with DN 200</t>
  </si>
  <si>
    <t>diverse types</t>
  </si>
  <si>
    <t>direct local people</t>
  </si>
  <si>
    <t>payment not bribe</t>
  </si>
  <si>
    <t>Planning Offices</t>
  </si>
  <si>
    <t>Approval Fees</t>
  </si>
  <si>
    <t>to Gov. Agencies</t>
  </si>
  <si>
    <t>Startfound. SBM</t>
  </si>
  <si>
    <t>temp. Structures</t>
  </si>
  <si>
    <t>External streets</t>
  </si>
  <si>
    <t>Compensationes</t>
  </si>
  <si>
    <t>Shaft completition</t>
  </si>
  <si>
    <t>Steelbuilders</t>
  </si>
  <si>
    <t>Hole-opening</t>
  </si>
  <si>
    <t>with chain-saws</t>
  </si>
  <si>
    <t>Work &amp; Safety</t>
  </si>
  <si>
    <t>Rocksalt-Salt-Sale</t>
  </si>
  <si>
    <t xml:space="preserve">Concrete-Pellets </t>
  </si>
  <si>
    <t>Quality-Concrete</t>
  </si>
  <si>
    <t>Closure works</t>
  </si>
  <si>
    <t>Salt + M. Pressure</t>
  </si>
  <si>
    <t>building back</t>
  </si>
  <si>
    <t>Unforseeables</t>
  </si>
  <si>
    <t>plus HLW containers, plus rail-transports, plus law-cases</t>
  </si>
  <si>
    <t>many agencies</t>
  </si>
  <si>
    <t>many disciplines</t>
  </si>
  <si>
    <t xml:space="preserve">incl. water </t>
  </si>
  <si>
    <t>Conveyor Belts</t>
  </si>
  <si>
    <t>new / enhance</t>
  </si>
  <si>
    <t>20.000 Shares DE</t>
  </si>
  <si>
    <t>Dyneema Ropes</t>
  </si>
  <si>
    <t>Gleistein DE</t>
  </si>
  <si>
    <t>Scientific expertise</t>
  </si>
  <si>
    <t>70 €/m3</t>
  </si>
  <si>
    <t>D = max. 3 mm</t>
  </si>
  <si>
    <t>Rio Tinto, Billiton</t>
  </si>
  <si>
    <t>Sand/fine gravel</t>
  </si>
  <si>
    <t>Magnetit powder</t>
  </si>
  <si>
    <t>680 €/m3</t>
  </si>
  <si>
    <t>own Salt grain</t>
  </si>
  <si>
    <t>3.900.000</t>
  </si>
  <si>
    <t>40 km</t>
  </si>
  <si>
    <t>6 x</t>
  </si>
  <si>
    <t>local supplier</t>
  </si>
  <si>
    <t>over 12 years</t>
  </si>
  <si>
    <t>Watercooling tubes</t>
  </si>
  <si>
    <t>16.000 Elements</t>
  </si>
  <si>
    <t>http://www.ing-goebel.com</t>
  </si>
  <si>
    <t>Calculation 1x DBHD 2.0.0 nuclear repository GDF</t>
  </si>
  <si>
    <t>Cores &gt; -2.500 m</t>
  </si>
  <si>
    <t>Land Purchase</t>
  </si>
  <si>
    <t>by local company</t>
  </si>
  <si>
    <t>108.900 m2</t>
  </si>
  <si>
    <t>120 € / m2</t>
  </si>
  <si>
    <t>if possible</t>
  </si>
  <si>
    <t>1 x</t>
  </si>
  <si>
    <t>2 x</t>
  </si>
  <si>
    <t>April 2021</t>
  </si>
  <si>
    <t>only last kilometers</t>
  </si>
  <si>
    <t>redundant</t>
  </si>
  <si>
    <t>Above Earth Install</t>
  </si>
  <si>
    <t>Underground Shaft</t>
  </si>
  <si>
    <t>ing-goebel.shop</t>
  </si>
  <si>
    <t>to have a legal plan</t>
  </si>
  <si>
    <t>1x DBHD License</t>
  </si>
  <si>
    <t xml:space="preserve">1x  DBHD License </t>
  </si>
  <si>
    <t>Shaft-Boring-RH</t>
  </si>
  <si>
    <t>SBR with D 12 m</t>
  </si>
  <si>
    <t>Drill Company</t>
  </si>
  <si>
    <t>Shaft Drill D=12 m</t>
  </si>
  <si>
    <t>1  x</t>
  </si>
  <si>
    <t>2.200 m Drill</t>
  </si>
  <si>
    <t>see floorplan</t>
  </si>
  <si>
    <t>to Diam. = 20 m.</t>
  </si>
  <si>
    <t>Staff 12 years</t>
  </si>
  <si>
    <t>1 x 251.200 m3</t>
  </si>
  <si>
    <t>shaft install out</t>
  </si>
  <si>
    <t>other plugs</t>
  </si>
  <si>
    <t>add closure works</t>
  </si>
  <si>
    <t>Sed. Bitum. Sed.</t>
  </si>
  <si>
    <t>Repository-Storage-Depth : - 2.200 Meters / water- and air cooled deep shaft building site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</si>
  <si>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</si>
  <si>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</si>
  <si>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</si>
  <si>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</si>
  <si>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</si>
  <si>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</si>
  <si>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</si>
  <si>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</si>
  <si>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</si>
  <si>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12.</t>
  </si>
  <si>
    <t>1.</t>
  </si>
  <si>
    <t>Concrete Floors</t>
  </si>
  <si>
    <t>24.</t>
  </si>
  <si>
    <t>24.265 m3</t>
  </si>
  <si>
    <t>Concrete Walls</t>
  </si>
  <si>
    <t>Concrete Columns</t>
  </si>
  <si>
    <t>Roofs</t>
  </si>
  <si>
    <t xml:space="preserve">D=80 mm 2.250 m </t>
  </si>
  <si>
    <t>Head-Frame Unit</t>
  </si>
  <si>
    <t>13.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</si>
  <si>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</si>
  <si>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</si>
  <si>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</si>
  <si>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</si>
  <si>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</si>
  <si>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</si>
  <si>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</si>
  <si>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</si>
  <si>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</si>
  <si>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25.</t>
  </si>
  <si>
    <t>26.</t>
  </si>
  <si>
    <t>27.</t>
  </si>
  <si>
    <t>28.</t>
  </si>
  <si>
    <t>29.</t>
  </si>
  <si>
    <t>30.</t>
  </si>
  <si>
    <t>31.</t>
  </si>
  <si>
    <t>32.</t>
  </si>
  <si>
    <t>see pictured BOQ</t>
  </si>
  <si>
    <t>like in techn. plans</t>
  </si>
  <si>
    <t>Workshop Storage Hall</t>
  </si>
  <si>
    <t>Office-Power-Building</t>
  </si>
  <si>
    <t>Trees</t>
  </si>
  <si>
    <t>Fences &amp; Gates</t>
  </si>
  <si>
    <t>Water Cooling M.</t>
  </si>
  <si>
    <t>Steel Structure W.</t>
  </si>
  <si>
    <t>Move-able-platforms</t>
  </si>
  <si>
    <t>Air cooling machines</t>
  </si>
  <si>
    <t>Steel Structure A.</t>
  </si>
  <si>
    <t>Piping Air Supply</t>
  </si>
  <si>
    <t>Tubing Water Supply</t>
  </si>
  <si>
    <t>Earth wall building</t>
  </si>
  <si>
    <t>Steel Tubbings D12</t>
  </si>
  <si>
    <t>Guide rail beams</t>
  </si>
  <si>
    <t>Elevator Plattforms</t>
  </si>
  <si>
    <t>Cone &amp; Flange</t>
  </si>
  <si>
    <t>Middle Wall Beams</t>
  </si>
  <si>
    <t>Pouring Plattform</t>
  </si>
  <si>
    <t>Steel Tubbings D20</t>
  </si>
  <si>
    <t>Air Tubes Sheet M.</t>
  </si>
  <si>
    <t>33.</t>
  </si>
  <si>
    <t>34.</t>
  </si>
  <si>
    <t>35.</t>
  </si>
  <si>
    <t>Car Cranes</t>
  </si>
  <si>
    <t>36.</t>
  </si>
  <si>
    <t>Capacity : 472 HLW Containers / Castor or HI-Star 100, and all country types of containers</t>
  </si>
  <si>
    <t>download .xlsx file, to be able, to change positions to your country market - your calculation</t>
  </si>
  <si>
    <t>we calculate a net price for 1x DBHD 2.0.0 building site with 1 shaft - but 3 shafts on site are possible</t>
  </si>
  <si>
    <t>10.050 m3</t>
  </si>
  <si>
    <t>Gates and Windows</t>
  </si>
  <si>
    <t>544 m3</t>
  </si>
  <si>
    <t>concrete and steel</t>
  </si>
  <si>
    <t>big size gates - mid price</t>
  </si>
  <si>
    <t>16 gates 24 windows</t>
  </si>
  <si>
    <t>h = 5 m / 16 yrs old</t>
  </si>
  <si>
    <t>Trees 167 x</t>
  </si>
  <si>
    <t>steel and wood</t>
  </si>
  <si>
    <t>9.761 m3</t>
  </si>
  <si>
    <t>Steel HEA 600</t>
  </si>
  <si>
    <t>5.651 m</t>
  </si>
  <si>
    <t>1 st. hole</t>
  </si>
  <si>
    <t>3 rd hole</t>
  </si>
  <si>
    <t>2 nd hole</t>
  </si>
  <si>
    <t>+ 100 m.</t>
  </si>
  <si>
    <t>3x DBHD</t>
  </si>
  <si>
    <t>from only 1 building site +100 m +100 m</t>
  </si>
  <si>
    <t>http://www.ing-goebel.shop</t>
  </si>
  <si>
    <t>59 Pellets</t>
  </si>
  <si>
    <t>2.590 m3 x 59</t>
  </si>
  <si>
    <t>60 Layers t = 1,5 m</t>
  </si>
  <si>
    <t>59  Portions</t>
  </si>
  <si>
    <t>70 m3 x 59</t>
  </si>
  <si>
    <r>
      <t xml:space="preserve">Based on : Draft-Planning from 2014 - 2021 actually in Version </t>
    </r>
    <r>
      <rPr>
        <b/>
        <sz val="12"/>
        <color theme="1"/>
        <rFont val="Calibri"/>
        <family val="2"/>
        <scheme val="minor"/>
      </rPr>
      <t>2.0.0 with pictured BOQ</t>
    </r>
  </si>
  <si>
    <t>471 m3 x 60</t>
  </si>
  <si>
    <t>D = 219 x 8 mm</t>
  </si>
  <si>
    <t>Steel HEB 240</t>
  </si>
  <si>
    <t>steel and glass</t>
  </si>
  <si>
    <t>79.414 m3</t>
  </si>
  <si>
    <t>37.269 m3</t>
  </si>
  <si>
    <t>6.624 m3</t>
  </si>
  <si>
    <t>1.148 m 6 m high</t>
  </si>
  <si>
    <t>1.364 m in 3 m high</t>
  </si>
  <si>
    <t>1.859 m3</t>
  </si>
  <si>
    <t>35.598 m3</t>
  </si>
  <si>
    <t>12.328 m3</t>
  </si>
  <si>
    <t>steel and paint</t>
  </si>
  <si>
    <t>14a.</t>
  </si>
  <si>
    <t>14b.</t>
  </si>
  <si>
    <t>302 m3/h cold water</t>
  </si>
  <si>
    <t>includes tanks</t>
  </si>
  <si>
    <t>11a.</t>
  </si>
  <si>
    <t>11b.</t>
  </si>
  <si>
    <t>Power for Water Cooling</t>
  </si>
  <si>
    <t>über 12 Jahre</t>
  </si>
  <si>
    <t xml:space="preserve">54 Mio. KWh </t>
  </si>
  <si>
    <t>0,15 ct / kWh</t>
  </si>
  <si>
    <t>4,5 Mio. kWh / Jahr</t>
  </si>
  <si>
    <t>14c.</t>
  </si>
  <si>
    <t>Power for Air Cooling</t>
  </si>
  <si>
    <t>4,4 Mio. m3 / hour</t>
  </si>
  <si>
    <t>2 x 12 MW sets</t>
  </si>
  <si>
    <t>OK</t>
  </si>
  <si>
    <t>if  local hostrock geology is big enough !?</t>
  </si>
  <si>
    <t>Steel HEA 1000</t>
  </si>
  <si>
    <t>2x 160 t</t>
  </si>
  <si>
    <t>max. 97 m deep</t>
  </si>
  <si>
    <t>408 m DN 400</t>
  </si>
  <si>
    <t>Install 45 ° Tubes for C.</t>
  </si>
  <si>
    <t>4 hour shifts in shaft</t>
  </si>
  <si>
    <t>50 Man &amp; Woman</t>
  </si>
  <si>
    <t>2x 250 T. Liebherr</t>
  </si>
  <si>
    <t>LTM 1250-5.1</t>
  </si>
  <si>
    <t>Radlader - Digger</t>
  </si>
  <si>
    <t>4x L509 Tele Liebherr</t>
  </si>
  <si>
    <t>4x CAT 313 GC</t>
  </si>
  <si>
    <t>156.000 m3 and 124.000 m3</t>
  </si>
  <si>
    <t>MB Actros 3345 AK</t>
  </si>
  <si>
    <t>33 T. Kipper Strasse</t>
  </si>
  <si>
    <t>Fuel for Trucks</t>
  </si>
  <si>
    <t>17.508 tours 300 km</t>
  </si>
  <si>
    <t xml:space="preserve">Salz-Verkauf </t>
  </si>
  <si>
    <t>250 €/m3</t>
  </si>
  <si>
    <t>Städte / und BGE</t>
  </si>
  <si>
    <t>rough quality Streusalz</t>
  </si>
  <si>
    <t>251.200 x 2,3 = tons</t>
  </si>
  <si>
    <t>577.760 tons Salt</t>
  </si>
  <si>
    <t>Trucks - Kipper / 20x</t>
  </si>
  <si>
    <t>2.100.945 L. Diesel</t>
  </si>
  <si>
    <t>min. 363 x 300 m</t>
  </si>
  <si>
    <t>it is all calculated</t>
  </si>
  <si>
    <t>a guess</t>
  </si>
  <si>
    <t>experience</t>
  </si>
  <si>
    <t>120.000 € / year</t>
  </si>
  <si>
    <t>628 m / DN 800</t>
  </si>
  <si>
    <t>4 Meters deep</t>
  </si>
  <si>
    <t>air tight, flanges</t>
  </si>
  <si>
    <t>water tight, flanges</t>
  </si>
  <si>
    <t>2.512 m / DN 125</t>
  </si>
  <si>
    <t>2,5 and 3 m deep</t>
  </si>
  <si>
    <t>2 man - 2 years job</t>
  </si>
  <si>
    <t>4.717 kg / Tubbing</t>
  </si>
  <si>
    <t>6.600 Casted Tubbings</t>
  </si>
  <si>
    <t>4.400 Casted Tubbings</t>
  </si>
  <si>
    <t>3.369 kg / Tubbing</t>
  </si>
  <si>
    <t>16.280 tons</t>
  </si>
  <si>
    <t>31.132 tons</t>
  </si>
  <si>
    <t>1,1 Mrd. EUR</t>
  </si>
  <si>
    <t>2 x 200 tons steel</t>
  </si>
  <si>
    <t>400 tons</t>
  </si>
  <si>
    <t>2.562 tons</t>
  </si>
  <si>
    <t>use or not use</t>
  </si>
  <si>
    <t>all disciplines</t>
  </si>
  <si>
    <t>questions and stamps</t>
  </si>
  <si>
    <t>town, country, state</t>
  </si>
  <si>
    <t>sand, salt storage</t>
  </si>
  <si>
    <t>8 m, 16 m, 30 m</t>
  </si>
  <si>
    <t>8.800 m (2,1 m2)</t>
  </si>
  <si>
    <t>sheet metal, rivets</t>
  </si>
  <si>
    <t>215 EUR / m</t>
  </si>
  <si>
    <t>diggers on site</t>
  </si>
  <si>
    <t>124.000 m3 + Mat.</t>
  </si>
  <si>
    <t>Version 30</t>
  </si>
  <si>
    <t>Version 0.3.0</t>
  </si>
  <si>
    <t>Last edit: 28. April 2021 / Dipl.-Ing. Volker Goebel CH, DE / Nuclear Repository Planner ww</t>
  </si>
  <si>
    <t>!</t>
  </si>
  <si>
    <t>10 Mio. kWh / Jahr</t>
  </si>
  <si>
    <t xml:space="preserve">120 Mio. KWh </t>
  </si>
  <si>
    <t>0,48 Mrd. EUR</t>
  </si>
  <si>
    <r>
      <t xml:space="preserve">2 Sets </t>
    </r>
    <r>
      <rPr>
        <b/>
        <sz val="10"/>
        <color theme="4"/>
        <rFont val="Calibri"/>
        <family val="2"/>
        <scheme val="minor"/>
      </rPr>
      <t>DN 125</t>
    </r>
    <r>
      <rPr>
        <sz val="10"/>
        <color theme="4"/>
        <rFont val="Calibri"/>
        <family val="2"/>
        <scheme val="minor"/>
      </rPr>
      <t xml:space="preserve"> PN 340</t>
    </r>
  </si>
  <si>
    <t>heavy trucks</t>
  </si>
  <si>
    <t>onto DBHD site</t>
  </si>
  <si>
    <t>includes F &amp; E</t>
  </si>
  <si>
    <t>16 units</t>
  </si>
  <si>
    <t>Tubes for Concrete &amp; P.</t>
  </si>
  <si>
    <t>2 x 8.800 m</t>
  </si>
  <si>
    <t>that is rail transport !</t>
  </si>
  <si>
    <t>0,49 Mrd.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</si>
</sst>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#,##0\ &quot;€&quot;;[Red]\-#,##0\ &quot;€&quot;"/>
    <numFmt numFmtId="164" formatCode="_-* #,##0.00\ _€_-;\-* #,##0.00\ _€_-;_-* &quot;-&quot;??\ _€_-;_-@_-"/>
    <numFmt numFmtId="165" formatCode="#,##0\ &quot;€&quot;"/>
  </numFmts>
  <fonts count="38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4"/>
      <name val="Calibri"/>
      <family val="2"/>
      <scheme val="minor"/>
    </font>
    <font>
      <sz val="10"/>
      <color theme="4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7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4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164" fontId="12" fillId="0" borderId="0" applyFont="0" applyFill="0" applyBorder="0" applyAlignment="0" applyProtection="0"/>
    <xf numFmtId="0" fontId="13" fillId="0" borderId="1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9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4" fillId="0" borderId="0" xfId="0" applyFont="1" applyAlignment="1"/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0" fontId="24" fillId="0" borderId="0" xfId="0" applyFont="1" applyAlignment="1">
      <alignment horizontal="center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right"/>
    </xf>
    <xf numFmtId="164" fontId="11" fillId="0" borderId="0" xfId="1" applyFont="1" applyAlignment="1">
      <alignment horizontal="center"/>
    </xf>
    <xf numFmtId="165" fontId="21" fillId="0" borderId="0" xfId="0" applyNumberFormat="1" applyFont="1" applyAlignment="1">
      <alignment horizontal="right"/>
    </xf>
    <xf numFmtId="165" fontId="21" fillId="0" borderId="0" xfId="0" applyNumberFormat="1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23" fillId="0" borderId="1" xfId="2" applyFont="1" applyAlignment="1">
      <alignment horizontal="center"/>
    </xf>
    <xf numFmtId="49" fontId="23" fillId="0" borderId="1" xfId="2" applyNumberFormat="1" applyFont="1" applyAlignment="1">
      <alignment horizontal="center"/>
    </xf>
    <xf numFmtId="165" fontId="23" fillId="0" borderId="1" xfId="2" applyNumberFormat="1" applyFont="1" applyAlignment="1">
      <alignment horizontal="center"/>
    </xf>
    <xf numFmtId="165" fontId="23" fillId="0" borderId="1" xfId="2" applyNumberFormat="1" applyFont="1" applyAlignment="1">
      <alignment horizontal="right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49" fontId="11" fillId="0" borderId="0" xfId="0" applyNumberFormat="1" applyFont="1" applyAlignment="1">
      <alignment horizontal="center"/>
    </xf>
    <xf numFmtId="165" fontId="27" fillId="0" borderId="0" xfId="0" applyNumberFormat="1" applyFont="1" applyAlignment="1">
      <alignment horizontal="right"/>
    </xf>
    <xf numFmtId="3" fontId="27" fillId="0" borderId="0" xfId="0" applyNumberFormat="1" applyFont="1" applyAlignment="1">
      <alignment horizontal="right"/>
    </xf>
    <xf numFmtId="0" fontId="10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15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5" fontId="29" fillId="0" borderId="0" xfId="0" applyNumberFormat="1" applyFont="1" applyAlignment="1">
      <alignment horizontal="right"/>
    </xf>
    <xf numFmtId="165" fontId="30" fillId="0" borderId="0" xfId="0" applyNumberFormat="1" applyFont="1" applyAlignment="1">
      <alignment horizontal="right"/>
    </xf>
    <xf numFmtId="165" fontId="9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5" fontId="8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13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165" fontId="23" fillId="0" borderId="2" xfId="0" applyNumberFormat="1" applyFont="1" applyBorder="1" applyAlignment="1">
      <alignment horizontal="right"/>
    </xf>
    <xf numFmtId="165" fontId="0" fillId="0" borderId="0" xfId="0" applyNumberFormat="1" applyAlignment="1">
      <alignment horizontal="right"/>
    </xf>
    <xf numFmtId="165" fontId="31" fillId="0" borderId="0" xfId="0" applyNumberFormat="1" applyFont="1" applyAlignment="1">
      <alignment horizontal="right"/>
    </xf>
    <xf numFmtId="49" fontId="0" fillId="0" borderId="0" xfId="0" applyNumberFormat="1" applyAlignment="1">
      <alignment horizontal="right"/>
    </xf>
    <xf numFmtId="0" fontId="18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15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9" fillId="0" borderId="0" xfId="5" applyAlignment="1">
      <alignment horizontal="center" vertical="center"/>
    </xf>
    <xf numFmtId="49" fontId="6" fillId="0" borderId="0" xfId="0" applyNumberFormat="1" applyFont="1" applyAlignment="1">
      <alignment horizontal="center"/>
    </xf>
    <xf numFmtId="165" fontId="23" fillId="0" borderId="0" xfId="2" applyNumberFormat="1" applyFont="1" applyBorder="1" applyAlignment="1">
      <alignment horizontal="right"/>
    </xf>
    <xf numFmtId="0" fontId="0" fillId="0" borderId="0" xfId="0" applyAlignment="1">
      <alignment horizontal="center"/>
    </xf>
    <xf numFmtId="49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6" fontId="33" fillId="0" borderId="0" xfId="0" applyNumberFormat="1" applyFont="1" applyAlignment="1">
      <alignment horizontal="right"/>
    </xf>
    <xf numFmtId="165" fontId="34" fillId="0" borderId="0" xfId="0" applyNumberFormat="1" applyFont="1" applyAlignment="1">
      <alignment horizontal="right"/>
    </xf>
    <xf numFmtId="0" fontId="35" fillId="0" borderId="0" xfId="0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165" fontId="3" fillId="0" borderId="0" xfId="0" applyNumberFormat="1" applyFont="1" applyAlignment="1">
      <alignment horizontal="right"/>
    </xf>
    <xf numFmtId="165" fontId="35" fillId="0" borderId="0" xfId="0" applyNumberFormat="1" applyFont="1" applyAlignment="1">
      <alignment horizontal="center"/>
    </xf>
    <xf numFmtId="165" fontId="35" fillId="0" borderId="0" xfId="0" applyNumberFormat="1" applyFont="1" applyAlignment="1">
      <alignment horizontal="right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right"/>
    </xf>
    <xf numFmtId="6" fontId="2" fillId="0" borderId="0" xfId="0" applyNumberFormat="1" applyFont="1" applyAlignment="1">
      <alignment horizontal="right"/>
    </xf>
    <xf numFmtId="165" fontId="28" fillId="0" borderId="0" xfId="0" applyNumberFormat="1" applyFont="1" applyAlignment="1">
      <alignment horizontal="right"/>
    </xf>
    <xf numFmtId="165" fontId="36" fillId="0" borderId="0" xfId="0" applyNumberFormat="1" applyFont="1" applyAlignment="1">
      <alignment horizontal="right"/>
    </xf>
    <xf numFmtId="0" fontId="15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9" fillId="0" borderId="0" xfId="5" applyAlignment="1">
      <alignment horizontal="center" vertic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5" fontId="1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center"/>
    </xf>
  </cellXfs>
  <cellStyles count="6">
    <cellStyle name="Besuchter Hyperlink" xfId="4" builtinId="9" hidden="1"/>
    <cellStyle name="Ergebnis" xfId="2" builtinId="25"/>
    <cellStyle name="Komma" xfId="1" builtinId="3"/>
    <cellStyle name="Link" xfId="3" builtinId="8" hidden="1"/>
    <cellStyle name="Link" xfId="5" builtinId="8"/>
    <cellStyle name="Standard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395652</xdr:colOff>
      <xdr:row>1</xdr:row>
      <xdr:rowOff>77390</xdr:rowOff>
    </xdr:from>
    <xdr:to>
      <xdr:col>11</xdr:col>
      <xdr:colOff>671513</xdr:colOff>
      <xdr:row>1</xdr:row>
      <xdr:rowOff>379017</xdr:rowOff>
    </xdr:to>
    <xdr:pic>
      <xdr:nvPicPr>
        <xdr:cNvPr id="5" name="Bild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61" r="66366"/>
        <a:stretch/>
      </xdr:blipFill>
      <xdr:spPr>
        <a:xfrm>
          <a:off x="11292252" y="506015"/>
          <a:ext cx="275861" cy="301627"/>
        </a:xfrm>
        <a:prstGeom prst="rect">
          <a:avLst/>
        </a:prstGeom>
      </xdr:spPr>
    </xdr:pic>
    <xdr:clientData/>
  </xdr:twoCellAnchor>
  <xdr:twoCellAnchor editAs="oneCell">
    <xdr:from>
      <xdr:col>6</xdr:col>
      <xdr:colOff>458225</xdr:colOff>
      <xdr:row>77</xdr:row>
      <xdr:rowOff>184076</xdr:rowOff>
    </xdr:from>
    <xdr:to>
      <xdr:col>6</xdr:col>
      <xdr:colOff>1278406</xdr:colOff>
      <xdr:row>79</xdr:row>
      <xdr:rowOff>32476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3538" y="16932201"/>
          <a:ext cx="820181" cy="324650"/>
        </a:xfrm>
        <a:prstGeom prst="rect">
          <a:avLst/>
        </a:prstGeom>
      </xdr:spPr>
    </xdr:pic>
    <xdr:clientData/>
  </xdr:twoCellAnchor>
  <xdr:twoCellAnchor editAs="oneCell">
    <xdr:from>
      <xdr:col>1</xdr:col>
      <xdr:colOff>137286</xdr:colOff>
      <xdr:row>1</xdr:row>
      <xdr:rowOff>77390</xdr:rowOff>
    </xdr:from>
    <xdr:to>
      <xdr:col>1</xdr:col>
      <xdr:colOff>413147</xdr:colOff>
      <xdr:row>1</xdr:row>
      <xdr:rowOff>379017</xdr:rowOff>
    </xdr:to>
    <xdr:pic>
      <xdr:nvPicPr>
        <xdr:cNvPr id="6" name="Bild 4">
          <a:extLst>
            <a:ext uri="{FF2B5EF4-FFF2-40B4-BE49-F238E27FC236}">
              <a16:creationId xmlns:a16="http://schemas.microsoft.com/office/drawing/2014/main" id="{B108378F-D9DE-49AD-A3CB-7A282B26C6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61" r="66366"/>
        <a:stretch/>
      </xdr:blipFill>
      <xdr:spPr>
        <a:xfrm>
          <a:off x="575436" y="506015"/>
          <a:ext cx="275861" cy="301627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81</xdr:row>
      <xdr:rowOff>91497</xdr:rowOff>
    </xdr:from>
    <xdr:to>
      <xdr:col>5</xdr:col>
      <xdr:colOff>190500</xdr:colOff>
      <xdr:row>93</xdr:row>
      <xdr:rowOff>141667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1957C034-DCA8-48BB-9432-A5FE8009D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536863" y="17877270"/>
          <a:ext cx="5316682" cy="2959624"/>
        </a:xfrm>
        <a:prstGeom prst="rect">
          <a:avLst/>
        </a:prstGeom>
      </xdr:spPr>
    </xdr:pic>
    <xdr:clientData/>
  </xdr:twoCellAnchor>
  <xdr:twoCellAnchor editAs="oneCell">
    <xdr:from>
      <xdr:col>5</xdr:col>
      <xdr:colOff>805295</xdr:colOff>
      <xdr:row>81</xdr:row>
      <xdr:rowOff>34635</xdr:rowOff>
    </xdr:from>
    <xdr:to>
      <xdr:col>11</xdr:col>
      <xdr:colOff>735647</xdr:colOff>
      <xdr:row>93</xdr:row>
      <xdr:rowOff>173185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8004CE5D-F3D1-4A49-B8BD-91B6F9C3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68340" y="17820408"/>
          <a:ext cx="5707513" cy="3048004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96</xdr:row>
      <xdr:rowOff>25976</xdr:rowOff>
    </xdr:from>
    <xdr:to>
      <xdr:col>11</xdr:col>
      <xdr:colOff>785210</xdr:colOff>
      <xdr:row>121</xdr:row>
      <xdr:rowOff>225136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FEB8976D-C102-420F-B186-F4B5C23A5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0885" y="21448567"/>
          <a:ext cx="11714531" cy="62605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1184955</xdr:colOff>
      <xdr:row>0</xdr:row>
      <xdr:rowOff>68036</xdr:rowOff>
    </xdr:from>
    <xdr:to>
      <xdr:col>12</xdr:col>
      <xdr:colOff>4687592</xdr:colOff>
      <xdr:row>63</xdr:row>
      <xdr:rowOff>127000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2C1B08F7-BAC3-42B1-B1BB-37973280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702393" y="68036"/>
          <a:ext cx="3502637" cy="13020902"/>
        </a:xfrm>
        <a:prstGeom prst="rect">
          <a:avLst/>
        </a:prstGeom>
      </xdr:spPr>
    </xdr:pic>
    <xdr:clientData/>
  </xdr:twoCellAnchor>
  <xdr:twoCellAnchor editAs="oneCell">
    <xdr:from>
      <xdr:col>12</xdr:col>
      <xdr:colOff>1273399</xdr:colOff>
      <xdr:row>66</xdr:row>
      <xdr:rowOff>127000</xdr:rowOff>
    </xdr:from>
    <xdr:to>
      <xdr:col>12</xdr:col>
      <xdr:colOff>4677998</xdr:colOff>
      <xdr:row>121</xdr:row>
      <xdr:rowOff>222250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71E6CB58-9673-4D92-9FC8-600F3F988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790837" y="13684250"/>
          <a:ext cx="3404599" cy="127714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ing-goebel.shop/" TargetMode="External"/><Relationship Id="rId1" Type="http://schemas.openxmlformats.org/officeDocument/2006/relationships/hyperlink" Target="http://www.ing-goebel.com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23"/>
  <sheetViews>
    <sheetView tabSelected="1" topLeftCell="H28" zoomScale="120" zoomScaleNormal="120" zoomScaleSheetLayoutView="95" zoomScalePageLayoutView="200" workbookViewId="0">
      <selection activeCell="K81" sqref="K81"/>
    </sheetView>
  </sheetViews>
  <sheetFormatPr baseColWidth="10" defaultColWidth="10.875" defaultRowHeight="15.75" x14ac:dyDescent="0.25"/>
  <cols>
    <col min="1" max="1" width="5.75" style="34" customWidth="1"/>
    <col min="2" max="2" width="19.625" style="1" customWidth="1"/>
    <col min="3" max="3" width="17.25" style="1" customWidth="1"/>
    <col min="4" max="4" width="17.5" style="2" customWidth="1"/>
    <col min="5" max="5" width="14.125" style="1" customWidth="1"/>
    <col min="6" max="6" width="16.875" style="1" customWidth="1"/>
    <col min="7" max="7" width="17" style="2" customWidth="1"/>
    <col min="8" max="8" width="4.375" style="2" bestFit="1" customWidth="1"/>
    <col min="9" max="9" width="7.875" style="40" customWidth="1"/>
    <col min="10" max="10" width="15.125" style="50" bestFit="1" customWidth="1"/>
    <col min="11" max="12" width="14.375" style="50" bestFit="1" customWidth="1"/>
    <col min="13" max="13" width="75.875" style="50" customWidth="1"/>
    <col min="14" max="14" width="2.875" style="1" customWidth="1"/>
    <col min="15" max="16384" width="10.875" style="1"/>
  </cols>
  <sheetData>
    <row r="1" spans="1:17" ht="33.950000000000003" customHeight="1" x14ac:dyDescent="0.25">
      <c r="C1" s="92" t="s">
        <v>281</v>
      </c>
      <c r="D1" s="92"/>
      <c r="E1" s="90" t="s">
        <v>66</v>
      </c>
      <c r="F1" s="90"/>
      <c r="G1" s="90"/>
      <c r="H1" s="90"/>
      <c r="I1" s="57"/>
      <c r="J1" s="90" t="s">
        <v>185</v>
      </c>
      <c r="K1" s="90"/>
      <c r="L1" s="90"/>
      <c r="M1" s="63"/>
      <c r="N1" s="57"/>
    </row>
    <row r="2" spans="1:17" ht="33.950000000000003" customHeight="1" x14ac:dyDescent="0.3">
      <c r="B2" s="87" t="s">
        <v>67</v>
      </c>
      <c r="C2" s="87"/>
      <c r="D2" s="87"/>
      <c r="E2" s="87"/>
      <c r="F2" s="87"/>
      <c r="G2" s="87"/>
      <c r="H2" s="87"/>
      <c r="I2" s="42"/>
      <c r="J2" s="87" t="s">
        <v>183</v>
      </c>
      <c r="K2" s="87"/>
      <c r="L2" s="87"/>
      <c r="M2" s="61"/>
      <c r="N2" s="3"/>
      <c r="O2" s="3"/>
      <c r="P2" s="3"/>
      <c r="Q2" s="3"/>
    </row>
    <row r="3" spans="1:17" x14ac:dyDescent="0.25">
      <c r="B3" s="89" t="s">
        <v>282</v>
      </c>
      <c r="C3" s="89"/>
      <c r="D3" s="89"/>
      <c r="E3" s="89"/>
      <c r="F3" s="89"/>
      <c r="G3" s="89"/>
      <c r="H3" s="89"/>
    </row>
    <row r="4" spans="1:17" s="2" customFormat="1" x14ac:dyDescent="0.25">
      <c r="A4" s="34"/>
      <c r="B4" s="88" t="s">
        <v>164</v>
      </c>
      <c r="C4" s="88"/>
      <c r="D4" s="88"/>
      <c r="E4" s="88"/>
      <c r="F4" s="88"/>
      <c r="G4" s="88"/>
      <c r="H4" s="88"/>
      <c r="I4" s="39"/>
      <c r="J4" s="88" t="s">
        <v>184</v>
      </c>
      <c r="K4" s="88"/>
      <c r="L4" s="88"/>
      <c r="M4" s="62"/>
    </row>
    <row r="5" spans="1:17" s="7" customFormat="1" x14ac:dyDescent="0.25">
      <c r="A5" s="34"/>
      <c r="B5" s="88" t="s">
        <v>99</v>
      </c>
      <c r="C5" s="88"/>
      <c r="D5" s="88"/>
      <c r="E5" s="88"/>
      <c r="F5" s="88"/>
      <c r="G5" s="88"/>
      <c r="H5" s="88"/>
      <c r="I5" s="39"/>
      <c r="J5" s="51"/>
      <c r="K5" s="51"/>
      <c r="L5" s="51"/>
      <c r="M5" s="51"/>
    </row>
    <row r="6" spans="1:17" s="2" customFormat="1" x14ac:dyDescent="0.25">
      <c r="A6" s="34"/>
      <c r="B6" s="89" t="s">
        <v>191</v>
      </c>
      <c r="C6" s="89"/>
      <c r="D6" s="89"/>
      <c r="E6" s="89"/>
      <c r="F6" s="89"/>
      <c r="G6" s="89"/>
      <c r="H6" s="89"/>
      <c r="I6" s="40"/>
      <c r="J6" s="89" t="s">
        <v>221</v>
      </c>
      <c r="K6" s="89"/>
      <c r="L6" s="89"/>
      <c r="M6" s="59"/>
    </row>
    <row r="7" spans="1:17" s="17" customFormat="1" x14ac:dyDescent="0.25">
      <c r="A7" s="34"/>
      <c r="B7" s="88" t="s">
        <v>165</v>
      </c>
      <c r="C7" s="88"/>
      <c r="D7" s="88"/>
      <c r="E7" s="88"/>
      <c r="F7" s="88"/>
      <c r="G7" s="88"/>
      <c r="H7" s="88"/>
      <c r="I7" s="39"/>
      <c r="J7" s="51"/>
      <c r="K7" s="51"/>
      <c r="L7" s="51"/>
      <c r="M7" s="51"/>
    </row>
    <row r="8" spans="1:17" s="17" customFormat="1" x14ac:dyDescent="0.25">
      <c r="A8" s="34"/>
      <c r="B8" s="89" t="s">
        <v>166</v>
      </c>
      <c r="C8" s="89"/>
      <c r="D8" s="89"/>
      <c r="E8" s="89"/>
      <c r="F8" s="89"/>
      <c r="G8" s="89"/>
      <c r="H8" s="89"/>
      <c r="I8" s="40"/>
      <c r="J8" s="50"/>
      <c r="K8" s="50"/>
      <c r="L8" s="50"/>
      <c r="M8" s="50"/>
    </row>
    <row r="9" spans="1:17" s="2" customFormat="1" x14ac:dyDescent="0.25">
      <c r="A9" s="34"/>
      <c r="I9" s="40"/>
      <c r="J9" s="50"/>
      <c r="K9" s="56" t="s">
        <v>182</v>
      </c>
      <c r="L9" s="56" t="s">
        <v>182</v>
      </c>
      <c r="M9" s="56"/>
    </row>
    <row r="11" spans="1:17" x14ac:dyDescent="0.25">
      <c r="A11" s="35"/>
      <c r="B11" s="19" t="s">
        <v>1</v>
      </c>
      <c r="C11" s="19" t="s">
        <v>2</v>
      </c>
      <c r="D11" s="19" t="s">
        <v>3</v>
      </c>
      <c r="E11" s="20" t="s">
        <v>4</v>
      </c>
      <c r="F11" s="20" t="s">
        <v>5</v>
      </c>
      <c r="G11" s="19" t="s">
        <v>6</v>
      </c>
      <c r="H11" s="19" t="s">
        <v>7</v>
      </c>
      <c r="I11" s="19"/>
      <c r="J11" s="20" t="s">
        <v>179</v>
      </c>
      <c r="K11" s="20" t="s">
        <v>181</v>
      </c>
      <c r="L11" s="20" t="s">
        <v>180</v>
      </c>
      <c r="M11" s="20"/>
    </row>
    <row r="12" spans="1:17" x14ac:dyDescent="0.25">
      <c r="A12" s="35"/>
      <c r="B12" s="18"/>
      <c r="C12" s="18"/>
      <c r="D12" s="21"/>
      <c r="E12" s="18"/>
      <c r="F12" s="18"/>
      <c r="G12" s="18"/>
      <c r="H12" s="18"/>
      <c r="I12" s="18"/>
      <c r="J12" s="52"/>
      <c r="K12" s="52"/>
      <c r="L12" s="52"/>
      <c r="M12" s="52"/>
    </row>
    <row r="13" spans="1:17" x14ac:dyDescent="0.25">
      <c r="A13" s="35"/>
      <c r="B13" s="18" t="s">
        <v>9</v>
      </c>
      <c r="C13" s="18" t="s">
        <v>16</v>
      </c>
      <c r="D13" s="22" t="s">
        <v>70</v>
      </c>
      <c r="E13" s="23">
        <v>5500000</v>
      </c>
      <c r="F13" s="46">
        <v>22500000</v>
      </c>
      <c r="G13" s="18" t="s">
        <v>68</v>
      </c>
      <c r="H13" s="22" t="s">
        <v>8</v>
      </c>
      <c r="I13" s="22"/>
      <c r="J13" s="23">
        <f>F13</f>
        <v>22500000</v>
      </c>
      <c r="K13" s="23">
        <v>5500000</v>
      </c>
      <c r="L13" s="23">
        <f>K13</f>
        <v>5500000</v>
      </c>
      <c r="M13" s="23"/>
    </row>
    <row r="14" spans="1:17" s="2" customFormat="1" x14ac:dyDescent="0.25">
      <c r="A14" s="35" t="s">
        <v>136</v>
      </c>
      <c r="B14" s="18" t="s">
        <v>69</v>
      </c>
      <c r="C14" s="81" t="s">
        <v>247</v>
      </c>
      <c r="D14" s="18" t="s">
        <v>10</v>
      </c>
      <c r="E14" s="23" t="s">
        <v>72</v>
      </c>
      <c r="F14" s="23">
        <v>13068000</v>
      </c>
      <c r="G14" s="22" t="s">
        <v>71</v>
      </c>
      <c r="H14" s="22" t="s">
        <v>8</v>
      </c>
      <c r="I14" s="22"/>
      <c r="J14" s="23">
        <f t="shared" ref="J14:J72" si="0">F14</f>
        <v>13068000</v>
      </c>
      <c r="K14" s="23">
        <v>3600000</v>
      </c>
      <c r="L14" s="23">
        <f t="shared" ref="L14:L72" si="1">K14</f>
        <v>3600000</v>
      </c>
      <c r="M14" s="23"/>
    </row>
    <row r="15" spans="1:17" s="17" customFormat="1" x14ac:dyDescent="0.25">
      <c r="A15" s="35"/>
      <c r="B15" s="18" t="s">
        <v>84</v>
      </c>
      <c r="C15" s="18" t="s">
        <v>79</v>
      </c>
      <c r="D15" s="18" t="s">
        <v>81</v>
      </c>
      <c r="E15" s="23">
        <v>452000</v>
      </c>
      <c r="F15" s="46">
        <v>452000</v>
      </c>
      <c r="G15" s="22" t="s">
        <v>82</v>
      </c>
      <c r="H15" s="22" t="s">
        <v>8</v>
      </c>
      <c r="I15" s="22"/>
      <c r="J15" s="23">
        <f t="shared" si="0"/>
        <v>452000</v>
      </c>
      <c r="K15" s="23">
        <v>100000</v>
      </c>
      <c r="L15" s="23">
        <f t="shared" si="1"/>
        <v>100000</v>
      </c>
      <c r="M15" s="23"/>
    </row>
    <row r="16" spans="1:17" s="17" customFormat="1" x14ac:dyDescent="0.25">
      <c r="A16" s="35"/>
      <c r="B16" s="18" t="s">
        <v>83</v>
      </c>
      <c r="C16" s="18" t="s">
        <v>80</v>
      </c>
      <c r="D16" s="18" t="s">
        <v>81</v>
      </c>
      <c r="E16" s="23">
        <v>590000</v>
      </c>
      <c r="F16" s="46">
        <v>590000</v>
      </c>
      <c r="G16" s="22" t="s">
        <v>82</v>
      </c>
      <c r="H16" s="22" t="s">
        <v>8</v>
      </c>
      <c r="I16" s="22"/>
      <c r="J16" s="23">
        <f t="shared" si="0"/>
        <v>590000</v>
      </c>
      <c r="K16" s="23">
        <f>J16</f>
        <v>590000</v>
      </c>
      <c r="L16" s="23">
        <f t="shared" si="1"/>
        <v>590000</v>
      </c>
      <c r="M16" s="23"/>
    </row>
    <row r="17" spans="1:13" s="8" customFormat="1" x14ac:dyDescent="0.25">
      <c r="A17" s="35"/>
      <c r="B17" s="18" t="s">
        <v>85</v>
      </c>
      <c r="C17" s="18" t="s">
        <v>86</v>
      </c>
      <c r="D17" s="18" t="s">
        <v>11</v>
      </c>
      <c r="E17" s="23">
        <v>34000000</v>
      </c>
      <c r="F17" s="46">
        <v>34000000</v>
      </c>
      <c r="G17" s="22" t="s">
        <v>12</v>
      </c>
      <c r="H17" s="22" t="s">
        <v>8</v>
      </c>
      <c r="I17" s="22"/>
      <c r="J17" s="23">
        <f t="shared" si="0"/>
        <v>34000000</v>
      </c>
      <c r="K17" s="23">
        <v>5000000</v>
      </c>
      <c r="L17" s="23">
        <f t="shared" si="1"/>
        <v>5000000</v>
      </c>
      <c r="M17" s="23"/>
    </row>
    <row r="18" spans="1:13" s="2" customFormat="1" x14ac:dyDescent="0.25">
      <c r="A18" s="35"/>
      <c r="B18" s="18" t="s">
        <v>28</v>
      </c>
      <c r="C18" s="18" t="s">
        <v>60</v>
      </c>
      <c r="D18" s="18" t="s">
        <v>13</v>
      </c>
      <c r="E18" s="95" t="s">
        <v>288</v>
      </c>
      <c r="F18" s="23">
        <v>12000000</v>
      </c>
      <c r="G18" s="18" t="s">
        <v>47</v>
      </c>
      <c r="H18" s="22"/>
      <c r="I18" s="22"/>
      <c r="J18" s="23">
        <f t="shared" si="0"/>
        <v>12000000</v>
      </c>
      <c r="K18" s="23">
        <v>500000</v>
      </c>
      <c r="L18" s="23">
        <f t="shared" si="1"/>
        <v>500000</v>
      </c>
      <c r="M18" s="23"/>
    </row>
    <row r="19" spans="1:13" s="2" customFormat="1" x14ac:dyDescent="0.25">
      <c r="A19" s="35"/>
      <c r="B19" s="18" t="s">
        <v>14</v>
      </c>
      <c r="C19" s="18" t="s">
        <v>74</v>
      </c>
      <c r="D19" s="18" t="s">
        <v>77</v>
      </c>
      <c r="E19" s="95" t="s">
        <v>289</v>
      </c>
      <c r="F19" s="23">
        <v>9000000</v>
      </c>
      <c r="G19" s="96" t="s">
        <v>73</v>
      </c>
      <c r="H19" s="22"/>
      <c r="I19" s="22"/>
      <c r="J19" s="23">
        <f t="shared" si="0"/>
        <v>9000000</v>
      </c>
      <c r="K19" s="23">
        <v>400000</v>
      </c>
      <c r="L19" s="23">
        <f t="shared" si="1"/>
        <v>400000</v>
      </c>
      <c r="M19" s="23"/>
    </row>
    <row r="20" spans="1:13" s="2" customFormat="1" x14ac:dyDescent="0.25">
      <c r="A20" s="35" t="s">
        <v>134</v>
      </c>
      <c r="B20" s="18" t="s">
        <v>15</v>
      </c>
      <c r="C20" s="18" t="s">
        <v>75</v>
      </c>
      <c r="D20" s="18" t="s">
        <v>62</v>
      </c>
      <c r="E20" s="23" t="s">
        <v>78</v>
      </c>
      <c r="F20" s="23">
        <v>2000000</v>
      </c>
      <c r="G20" s="22" t="s">
        <v>17</v>
      </c>
      <c r="H20" s="22"/>
      <c r="I20" s="22"/>
      <c r="J20" s="23">
        <f t="shared" si="0"/>
        <v>2000000</v>
      </c>
      <c r="K20" s="23">
        <v>100000</v>
      </c>
      <c r="L20" s="23">
        <f t="shared" si="1"/>
        <v>100000</v>
      </c>
      <c r="M20" s="23"/>
    </row>
    <row r="21" spans="1:13" s="2" customFormat="1" x14ac:dyDescent="0.25">
      <c r="A21" s="35" t="s">
        <v>135</v>
      </c>
      <c r="B21" s="18" t="s">
        <v>18</v>
      </c>
      <c r="C21" s="18" t="s">
        <v>75</v>
      </c>
      <c r="D21" s="18" t="s">
        <v>45</v>
      </c>
      <c r="E21" s="23" t="s">
        <v>78</v>
      </c>
      <c r="F21" s="23">
        <v>4000000</v>
      </c>
      <c r="G21" s="22" t="s">
        <v>19</v>
      </c>
      <c r="H21" s="22"/>
      <c r="I21" s="22"/>
      <c r="J21" s="23">
        <f t="shared" si="0"/>
        <v>4000000</v>
      </c>
      <c r="K21" s="23">
        <v>600000</v>
      </c>
      <c r="L21" s="23">
        <f t="shared" si="1"/>
        <v>600000</v>
      </c>
      <c r="M21" s="23"/>
    </row>
    <row r="22" spans="1:13" s="17" customFormat="1" x14ac:dyDescent="0.25">
      <c r="A22" s="35" t="s">
        <v>110</v>
      </c>
      <c r="B22" s="18" t="s">
        <v>111</v>
      </c>
      <c r="C22" s="43" t="s">
        <v>138</v>
      </c>
      <c r="D22" s="43" t="s">
        <v>170</v>
      </c>
      <c r="E22" s="37" t="s">
        <v>113</v>
      </c>
      <c r="F22" s="46">
        <v>6914250</v>
      </c>
      <c r="G22" s="47" t="s">
        <v>137</v>
      </c>
      <c r="H22" s="22" t="s">
        <v>8</v>
      </c>
      <c r="I22" s="22"/>
      <c r="J22" s="23">
        <f t="shared" si="0"/>
        <v>6914250</v>
      </c>
      <c r="K22" s="23">
        <f>J22/4*1</f>
        <v>1728562.5</v>
      </c>
      <c r="L22" s="23">
        <f t="shared" si="1"/>
        <v>1728562.5</v>
      </c>
      <c r="M22" s="23"/>
    </row>
    <row r="23" spans="1:13" s="17" customFormat="1" x14ac:dyDescent="0.25">
      <c r="A23" s="35" t="s">
        <v>100</v>
      </c>
      <c r="B23" s="18" t="s">
        <v>114</v>
      </c>
      <c r="C23" s="43" t="s">
        <v>138</v>
      </c>
      <c r="D23" s="43" t="s">
        <v>170</v>
      </c>
      <c r="E23" s="36" t="s">
        <v>167</v>
      </c>
      <c r="F23" s="46">
        <v>4370250</v>
      </c>
      <c r="G23" s="47" t="s">
        <v>137</v>
      </c>
      <c r="H23" s="22" t="s">
        <v>8</v>
      </c>
      <c r="I23" s="22"/>
      <c r="J23" s="23">
        <f t="shared" si="0"/>
        <v>4370250</v>
      </c>
      <c r="K23" s="23">
        <f>F23/2</f>
        <v>2185125</v>
      </c>
      <c r="L23" s="23">
        <f t="shared" si="1"/>
        <v>2185125</v>
      </c>
      <c r="M23" s="23"/>
    </row>
    <row r="24" spans="1:13" s="17" customFormat="1" x14ac:dyDescent="0.25">
      <c r="A24" s="35" t="s">
        <v>101</v>
      </c>
      <c r="B24" s="38" t="s">
        <v>168</v>
      </c>
      <c r="C24" s="43" t="s">
        <v>138</v>
      </c>
      <c r="D24" s="44" t="s">
        <v>171</v>
      </c>
      <c r="E24" s="45" t="s">
        <v>172</v>
      </c>
      <c r="F24" s="46">
        <v>215040</v>
      </c>
      <c r="G24" s="47" t="s">
        <v>137</v>
      </c>
      <c r="H24" s="22" t="s">
        <v>8</v>
      </c>
      <c r="I24" s="22"/>
      <c r="J24" s="23">
        <f t="shared" si="0"/>
        <v>215040</v>
      </c>
      <c r="K24" s="23">
        <v>30000</v>
      </c>
      <c r="L24" s="23">
        <f t="shared" si="1"/>
        <v>30000</v>
      </c>
      <c r="M24" s="23"/>
    </row>
    <row r="25" spans="1:13" s="17" customFormat="1" x14ac:dyDescent="0.25">
      <c r="A25" s="35" t="s">
        <v>102</v>
      </c>
      <c r="B25" s="18" t="s">
        <v>115</v>
      </c>
      <c r="C25" s="43" t="s">
        <v>138</v>
      </c>
      <c r="D25" s="43" t="s">
        <v>170</v>
      </c>
      <c r="E25" s="36" t="s">
        <v>169</v>
      </c>
      <c r="F25" s="46">
        <v>337280</v>
      </c>
      <c r="G25" s="47" t="s">
        <v>137</v>
      </c>
      <c r="H25" s="22" t="s">
        <v>8</v>
      </c>
      <c r="I25" s="22"/>
      <c r="J25" s="23">
        <f t="shared" si="0"/>
        <v>337280</v>
      </c>
      <c r="K25" s="23">
        <v>200000</v>
      </c>
      <c r="L25" s="23">
        <f t="shared" si="1"/>
        <v>200000</v>
      </c>
      <c r="M25" s="23"/>
    </row>
    <row r="26" spans="1:13" s="17" customFormat="1" x14ac:dyDescent="0.25">
      <c r="A26" s="35" t="s">
        <v>103</v>
      </c>
      <c r="B26" s="18" t="s">
        <v>116</v>
      </c>
      <c r="C26" s="43" t="s">
        <v>138</v>
      </c>
      <c r="D26" s="43" t="s">
        <v>175</v>
      </c>
      <c r="E26" s="49" t="s">
        <v>176</v>
      </c>
      <c r="F26" s="46">
        <v>10200500</v>
      </c>
      <c r="G26" s="47" t="s">
        <v>137</v>
      </c>
      <c r="H26" s="22" t="s">
        <v>8</v>
      </c>
      <c r="I26" s="22"/>
      <c r="J26" s="23">
        <f t="shared" si="0"/>
        <v>10200500</v>
      </c>
      <c r="K26" s="23">
        <v>300000</v>
      </c>
      <c r="L26" s="23">
        <f t="shared" si="1"/>
        <v>300000</v>
      </c>
      <c r="M26" s="23"/>
    </row>
    <row r="27" spans="1:13" s="17" customFormat="1" x14ac:dyDescent="0.25">
      <c r="A27" s="35" t="s">
        <v>104</v>
      </c>
      <c r="B27" s="18" t="s">
        <v>118</v>
      </c>
      <c r="C27" s="43" t="s">
        <v>138</v>
      </c>
      <c r="D27" s="43" t="s">
        <v>195</v>
      </c>
      <c r="E27" s="36" t="s">
        <v>196</v>
      </c>
      <c r="F27" s="46">
        <v>142945200</v>
      </c>
      <c r="G27" s="47" t="s">
        <v>137</v>
      </c>
      <c r="H27" s="22" t="s">
        <v>8</v>
      </c>
      <c r="I27" s="22"/>
      <c r="J27" s="23">
        <f t="shared" si="0"/>
        <v>142945200</v>
      </c>
      <c r="K27" s="23">
        <f>J27</f>
        <v>142945200</v>
      </c>
      <c r="L27" s="23">
        <f t="shared" si="1"/>
        <v>142945200</v>
      </c>
      <c r="M27" s="23"/>
    </row>
    <row r="28" spans="1:13" s="17" customFormat="1" x14ac:dyDescent="0.25">
      <c r="A28" s="35" t="s">
        <v>105</v>
      </c>
      <c r="B28" s="32" t="s">
        <v>139</v>
      </c>
      <c r="C28" s="43" t="s">
        <v>138</v>
      </c>
      <c r="D28" s="43" t="s">
        <v>195</v>
      </c>
      <c r="E28" s="36" t="s">
        <v>197</v>
      </c>
      <c r="F28" s="46">
        <v>40995801</v>
      </c>
      <c r="G28" s="47" t="s">
        <v>137</v>
      </c>
      <c r="H28" s="22" t="s">
        <v>8</v>
      </c>
      <c r="I28" s="22"/>
      <c r="J28" s="23">
        <f t="shared" si="0"/>
        <v>40995801</v>
      </c>
      <c r="K28" s="23">
        <v>2000000</v>
      </c>
      <c r="L28" s="23">
        <f t="shared" si="1"/>
        <v>2000000</v>
      </c>
      <c r="M28" s="23"/>
    </row>
    <row r="29" spans="1:13" s="17" customFormat="1" x14ac:dyDescent="0.25">
      <c r="A29" s="35" t="s">
        <v>106</v>
      </c>
      <c r="B29" s="32" t="s">
        <v>140</v>
      </c>
      <c r="C29" s="43" t="s">
        <v>138</v>
      </c>
      <c r="D29" s="43" t="s">
        <v>195</v>
      </c>
      <c r="E29" s="36" t="s">
        <v>198</v>
      </c>
      <c r="F29" s="46">
        <v>8610535</v>
      </c>
      <c r="G29" s="47" t="s">
        <v>137</v>
      </c>
      <c r="H29" s="22" t="s">
        <v>8</v>
      </c>
      <c r="I29" s="22"/>
      <c r="J29" s="23">
        <f t="shared" si="0"/>
        <v>8610535</v>
      </c>
      <c r="K29" s="23">
        <v>0</v>
      </c>
      <c r="L29" s="23">
        <v>0</v>
      </c>
      <c r="M29" s="23"/>
    </row>
    <row r="30" spans="1:13" s="17" customFormat="1" x14ac:dyDescent="0.25">
      <c r="A30" s="35" t="s">
        <v>107</v>
      </c>
      <c r="B30" s="18" t="s">
        <v>141</v>
      </c>
      <c r="C30" s="48" t="s">
        <v>138</v>
      </c>
      <c r="D30" s="48" t="s">
        <v>173</v>
      </c>
      <c r="E30" s="36" t="s">
        <v>174</v>
      </c>
      <c r="F30" s="46">
        <v>53440</v>
      </c>
      <c r="G30" s="47" t="s">
        <v>137</v>
      </c>
      <c r="H30" s="22" t="s">
        <v>8</v>
      </c>
      <c r="I30" s="22"/>
      <c r="J30" s="23">
        <f t="shared" si="0"/>
        <v>53440</v>
      </c>
      <c r="K30" s="23">
        <v>15000</v>
      </c>
      <c r="L30" s="23">
        <f t="shared" si="1"/>
        <v>15000</v>
      </c>
      <c r="M30" s="23"/>
    </row>
    <row r="31" spans="1:13" s="5" customFormat="1" x14ac:dyDescent="0.25">
      <c r="A31" s="35" t="s">
        <v>108</v>
      </c>
      <c r="B31" s="18" t="s">
        <v>142</v>
      </c>
      <c r="C31" s="48" t="s">
        <v>138</v>
      </c>
      <c r="D31" s="43" t="s">
        <v>200</v>
      </c>
      <c r="E31" s="36" t="s">
        <v>199</v>
      </c>
      <c r="F31" s="46">
        <v>614300</v>
      </c>
      <c r="G31" s="47" t="s">
        <v>137</v>
      </c>
      <c r="H31" s="22" t="s">
        <v>8</v>
      </c>
      <c r="I31" s="22"/>
      <c r="J31" s="23">
        <f t="shared" si="0"/>
        <v>614300</v>
      </c>
      <c r="K31" s="23">
        <v>63000</v>
      </c>
      <c r="L31" s="23">
        <f t="shared" si="1"/>
        <v>63000</v>
      </c>
      <c r="M31" s="23"/>
    </row>
    <row r="32" spans="1:13" s="11" customFormat="1" x14ac:dyDescent="0.25">
      <c r="A32" s="67" t="s">
        <v>209</v>
      </c>
      <c r="B32" s="18" t="s">
        <v>143</v>
      </c>
      <c r="C32" s="48" t="s">
        <v>138</v>
      </c>
      <c r="D32" s="43" t="s">
        <v>207</v>
      </c>
      <c r="E32" s="36" t="s">
        <v>208</v>
      </c>
      <c r="F32" s="46">
        <v>4631966</v>
      </c>
      <c r="G32" s="47" t="s">
        <v>137</v>
      </c>
      <c r="H32" s="22" t="s">
        <v>8</v>
      </c>
      <c r="I32" s="22"/>
      <c r="J32" s="23">
        <f t="shared" si="0"/>
        <v>4631966</v>
      </c>
      <c r="K32" s="23">
        <v>1543988</v>
      </c>
      <c r="L32" s="23">
        <f t="shared" si="1"/>
        <v>1543988</v>
      </c>
      <c r="M32" s="23"/>
    </row>
    <row r="33" spans="1:13" s="66" customFormat="1" x14ac:dyDescent="0.25">
      <c r="A33" s="67" t="s">
        <v>210</v>
      </c>
      <c r="B33" s="68" t="s">
        <v>211</v>
      </c>
      <c r="C33" s="68" t="s">
        <v>215</v>
      </c>
      <c r="D33" s="43" t="s">
        <v>212</v>
      </c>
      <c r="E33" s="36" t="s">
        <v>213</v>
      </c>
      <c r="F33" s="46">
        <v>8100000</v>
      </c>
      <c r="G33" s="69" t="s">
        <v>214</v>
      </c>
      <c r="H33" s="69" t="s">
        <v>220</v>
      </c>
      <c r="I33" s="22"/>
      <c r="J33" s="23">
        <f t="shared" si="0"/>
        <v>8100000</v>
      </c>
      <c r="K33" s="23">
        <f t="shared" ref="K33:K35" si="2">J33</f>
        <v>8100000</v>
      </c>
      <c r="L33" s="23">
        <f t="shared" si="1"/>
        <v>8100000</v>
      </c>
      <c r="M33" s="23"/>
    </row>
    <row r="34" spans="1:13" s="17" customFormat="1" x14ac:dyDescent="0.25">
      <c r="A34" s="35" t="s">
        <v>109</v>
      </c>
      <c r="B34" s="18" t="s">
        <v>144</v>
      </c>
      <c r="C34" s="43" t="s">
        <v>138</v>
      </c>
      <c r="D34" s="43" t="s">
        <v>204</v>
      </c>
      <c r="E34" s="36" t="s">
        <v>203</v>
      </c>
      <c r="F34" s="46">
        <v>1602640</v>
      </c>
      <c r="G34" s="47" t="s">
        <v>137</v>
      </c>
      <c r="H34" s="22" t="s">
        <v>8</v>
      </c>
      <c r="I34" s="22"/>
      <c r="J34" s="23">
        <f t="shared" si="0"/>
        <v>1602640</v>
      </c>
      <c r="K34" s="23">
        <f t="shared" si="2"/>
        <v>1602640</v>
      </c>
      <c r="L34" s="23">
        <f t="shared" si="1"/>
        <v>1602640</v>
      </c>
      <c r="M34" s="23"/>
    </row>
    <row r="35" spans="1:13" s="17" customFormat="1" x14ac:dyDescent="0.25">
      <c r="A35" s="35" t="s">
        <v>119</v>
      </c>
      <c r="B35" s="18" t="s">
        <v>145</v>
      </c>
      <c r="C35" s="43" t="s">
        <v>138</v>
      </c>
      <c r="D35" s="43" t="s">
        <v>266</v>
      </c>
      <c r="E35" s="36" t="s">
        <v>267</v>
      </c>
      <c r="F35" s="46">
        <v>600000</v>
      </c>
      <c r="G35" s="47" t="s">
        <v>137</v>
      </c>
      <c r="H35" s="22" t="s">
        <v>8</v>
      </c>
      <c r="I35" s="22"/>
      <c r="J35" s="23">
        <f t="shared" si="0"/>
        <v>600000</v>
      </c>
      <c r="K35" s="23">
        <f t="shared" si="2"/>
        <v>600000</v>
      </c>
      <c r="L35" s="23">
        <f t="shared" si="1"/>
        <v>600000</v>
      </c>
      <c r="M35" s="23"/>
    </row>
    <row r="36" spans="1:13" s="17" customFormat="1" x14ac:dyDescent="0.25">
      <c r="A36" s="64" t="s">
        <v>205</v>
      </c>
      <c r="B36" s="18" t="s">
        <v>146</v>
      </c>
      <c r="C36" s="43" t="s">
        <v>138</v>
      </c>
      <c r="D36" s="43" t="s">
        <v>218</v>
      </c>
      <c r="E36" s="36" t="s">
        <v>219</v>
      </c>
      <c r="F36" s="46">
        <v>21000000</v>
      </c>
      <c r="G36" s="47" t="s">
        <v>137</v>
      </c>
      <c r="H36" s="22" t="s">
        <v>8</v>
      </c>
      <c r="I36" s="22"/>
      <c r="J36" s="23">
        <f t="shared" si="0"/>
        <v>21000000</v>
      </c>
      <c r="K36" s="23">
        <v>7000000</v>
      </c>
      <c r="L36" s="23">
        <f t="shared" si="1"/>
        <v>7000000</v>
      </c>
      <c r="M36" s="23"/>
    </row>
    <row r="37" spans="1:13" s="17" customFormat="1" x14ac:dyDescent="0.25">
      <c r="A37" s="64" t="s">
        <v>206</v>
      </c>
      <c r="B37" s="18" t="s">
        <v>147</v>
      </c>
      <c r="C37" s="43" t="s">
        <v>138</v>
      </c>
      <c r="D37" s="43" t="s">
        <v>204</v>
      </c>
      <c r="E37" s="36" t="s">
        <v>202</v>
      </c>
      <c r="F37" s="46">
        <v>4237746</v>
      </c>
      <c r="G37" s="47" t="s">
        <v>137</v>
      </c>
      <c r="H37" s="22" t="s">
        <v>8</v>
      </c>
      <c r="I37" s="22"/>
      <c r="J37" s="23">
        <f t="shared" si="0"/>
        <v>4237746</v>
      </c>
      <c r="K37" s="23">
        <f t="shared" ref="K37:K38" si="3">J37</f>
        <v>4237746</v>
      </c>
      <c r="L37" s="23">
        <f t="shared" si="1"/>
        <v>4237746</v>
      </c>
      <c r="M37" s="23"/>
    </row>
    <row r="38" spans="1:13" s="66" customFormat="1" x14ac:dyDescent="0.25">
      <c r="A38" s="67" t="s">
        <v>216</v>
      </c>
      <c r="B38" s="68" t="s">
        <v>217</v>
      </c>
      <c r="C38" s="94" t="s">
        <v>284</v>
      </c>
      <c r="D38" s="43" t="s">
        <v>212</v>
      </c>
      <c r="E38" s="36" t="s">
        <v>285</v>
      </c>
      <c r="F38" s="46">
        <v>18000000</v>
      </c>
      <c r="G38" s="69" t="s">
        <v>214</v>
      </c>
      <c r="H38" s="93" t="s">
        <v>283</v>
      </c>
      <c r="I38" s="22"/>
      <c r="J38" s="23">
        <f>F38</f>
        <v>18000000</v>
      </c>
      <c r="K38" s="23">
        <f t="shared" si="3"/>
        <v>18000000</v>
      </c>
      <c r="L38" s="23">
        <f t="shared" si="1"/>
        <v>18000000</v>
      </c>
      <c r="M38" s="23"/>
    </row>
    <row r="39" spans="1:13" s="17" customFormat="1" x14ac:dyDescent="0.25">
      <c r="A39" s="35" t="s">
        <v>120</v>
      </c>
      <c r="B39" s="18" t="s">
        <v>148</v>
      </c>
      <c r="C39" s="43" t="s">
        <v>252</v>
      </c>
      <c r="D39" s="43" t="s">
        <v>253</v>
      </c>
      <c r="E39" s="36" t="s">
        <v>254</v>
      </c>
      <c r="F39" s="46">
        <v>301440</v>
      </c>
      <c r="G39" s="47" t="s">
        <v>137</v>
      </c>
      <c r="H39" s="22" t="s">
        <v>8</v>
      </c>
      <c r="I39" s="22"/>
      <c r="J39" s="23">
        <f t="shared" si="0"/>
        <v>301440</v>
      </c>
      <c r="K39" s="23">
        <f t="shared" ref="K39" si="4">J39</f>
        <v>301440</v>
      </c>
      <c r="L39" s="23">
        <f t="shared" si="1"/>
        <v>301440</v>
      </c>
      <c r="M39" s="23"/>
    </row>
    <row r="40" spans="1:13" s="17" customFormat="1" x14ac:dyDescent="0.25">
      <c r="A40" s="35" t="s">
        <v>121</v>
      </c>
      <c r="B40" s="18" t="s">
        <v>149</v>
      </c>
      <c r="C40" s="43" t="s">
        <v>256</v>
      </c>
      <c r="D40" s="43" t="s">
        <v>257</v>
      </c>
      <c r="E40" s="85" t="s">
        <v>255</v>
      </c>
      <c r="F40" s="46">
        <v>314000</v>
      </c>
      <c r="G40" s="47" t="s">
        <v>137</v>
      </c>
      <c r="H40" s="22" t="s">
        <v>8</v>
      </c>
      <c r="I40" s="22"/>
      <c r="J40" s="23">
        <f t="shared" si="0"/>
        <v>314000</v>
      </c>
      <c r="K40" s="23">
        <f t="shared" ref="K40" si="5">J40</f>
        <v>314000</v>
      </c>
      <c r="L40" s="23">
        <f t="shared" si="1"/>
        <v>314000</v>
      </c>
      <c r="M40" s="23"/>
    </row>
    <row r="41" spans="1:13" s="17" customFormat="1" x14ac:dyDescent="0.25">
      <c r="A41" s="35" t="s">
        <v>122</v>
      </c>
      <c r="B41" s="18" t="s">
        <v>150</v>
      </c>
      <c r="C41" s="43" t="s">
        <v>279</v>
      </c>
      <c r="D41" s="43" t="s">
        <v>258</v>
      </c>
      <c r="E41" s="36" t="s">
        <v>278</v>
      </c>
      <c r="F41" s="46">
        <v>306000</v>
      </c>
      <c r="G41" s="47" t="s">
        <v>137</v>
      </c>
      <c r="H41" s="22" t="s">
        <v>8</v>
      </c>
      <c r="I41" s="22"/>
      <c r="J41" s="23">
        <f t="shared" si="0"/>
        <v>306000</v>
      </c>
      <c r="K41" s="23">
        <f t="shared" ref="K41" si="6">J41</f>
        <v>306000</v>
      </c>
      <c r="L41" s="23">
        <f t="shared" si="1"/>
        <v>306000</v>
      </c>
      <c r="M41" s="23"/>
    </row>
    <row r="42" spans="1:13" s="17" customFormat="1" x14ac:dyDescent="0.25">
      <c r="A42" s="35" t="s">
        <v>123</v>
      </c>
      <c r="B42" s="18" t="s">
        <v>151</v>
      </c>
      <c r="C42" s="43" t="s">
        <v>261</v>
      </c>
      <c r="D42" s="43" t="s">
        <v>262</v>
      </c>
      <c r="E42" s="36" t="s">
        <v>263</v>
      </c>
      <c r="F42" s="46">
        <v>83764000</v>
      </c>
      <c r="G42" s="47" t="s">
        <v>137</v>
      </c>
      <c r="H42" s="22" t="s">
        <v>8</v>
      </c>
      <c r="I42" s="22"/>
      <c r="J42" s="23">
        <f t="shared" si="0"/>
        <v>83764000</v>
      </c>
      <c r="K42" s="23">
        <v>3000000</v>
      </c>
      <c r="L42" s="23">
        <f t="shared" si="1"/>
        <v>3000000</v>
      </c>
      <c r="M42" s="23"/>
    </row>
    <row r="43" spans="1:13" s="17" customFormat="1" x14ac:dyDescent="0.25">
      <c r="A43" s="35" t="s">
        <v>124</v>
      </c>
      <c r="B43" s="18" t="s">
        <v>152</v>
      </c>
      <c r="C43" s="43" t="s">
        <v>138</v>
      </c>
      <c r="D43" s="43" t="s">
        <v>194</v>
      </c>
      <c r="E43" s="36" t="s">
        <v>268</v>
      </c>
      <c r="F43" s="46">
        <v>3843840</v>
      </c>
      <c r="G43" s="47" t="s">
        <v>137</v>
      </c>
      <c r="H43" s="22" t="s">
        <v>8</v>
      </c>
      <c r="I43" s="22"/>
      <c r="J43" s="23">
        <f t="shared" si="0"/>
        <v>3843840</v>
      </c>
      <c r="K43" s="23">
        <f t="shared" ref="K43" si="7">J43</f>
        <v>3843840</v>
      </c>
      <c r="L43" s="23">
        <f t="shared" si="1"/>
        <v>3843840</v>
      </c>
      <c r="M43" s="23"/>
    </row>
    <row r="44" spans="1:13" s="17" customFormat="1" x14ac:dyDescent="0.25">
      <c r="A44" s="35" t="s">
        <v>125</v>
      </c>
      <c r="B44" s="18" t="s">
        <v>153</v>
      </c>
      <c r="C44" s="43" t="s">
        <v>138</v>
      </c>
      <c r="D44" s="77" t="s">
        <v>290</v>
      </c>
      <c r="E44" s="36" t="s">
        <v>291</v>
      </c>
      <c r="F44" s="46">
        <v>3680000</v>
      </c>
      <c r="G44" s="47" t="s">
        <v>137</v>
      </c>
      <c r="H44" s="22" t="s">
        <v>8</v>
      </c>
      <c r="I44" s="22"/>
      <c r="J44" s="23">
        <f t="shared" si="0"/>
        <v>3680000</v>
      </c>
      <c r="K44" s="23">
        <f t="shared" ref="K44" si="8">J44</f>
        <v>3680000</v>
      </c>
      <c r="L44" s="23">
        <f t="shared" si="1"/>
        <v>3680000</v>
      </c>
      <c r="M44" s="23"/>
    </row>
    <row r="45" spans="1:13" s="17" customFormat="1" x14ac:dyDescent="0.25">
      <c r="A45" s="35" t="s">
        <v>127</v>
      </c>
      <c r="B45" s="94" t="s">
        <v>292</v>
      </c>
      <c r="C45" s="43" t="s">
        <v>138</v>
      </c>
      <c r="D45" s="43" t="s">
        <v>193</v>
      </c>
      <c r="E45" s="36" t="s">
        <v>293</v>
      </c>
      <c r="F45" s="46">
        <v>1324000</v>
      </c>
      <c r="G45" s="47" t="s">
        <v>137</v>
      </c>
      <c r="H45" s="22" t="s">
        <v>8</v>
      </c>
      <c r="I45" s="22"/>
      <c r="J45" s="23">
        <f t="shared" si="0"/>
        <v>1324000</v>
      </c>
      <c r="K45" s="23">
        <f t="shared" ref="K45" si="9">J45</f>
        <v>1324000</v>
      </c>
      <c r="L45" s="23">
        <f t="shared" si="1"/>
        <v>1324000</v>
      </c>
      <c r="M45" s="23"/>
    </row>
    <row r="46" spans="1:13" s="17" customFormat="1" x14ac:dyDescent="0.25">
      <c r="A46" s="35" t="s">
        <v>128</v>
      </c>
      <c r="B46" s="71" t="s">
        <v>226</v>
      </c>
      <c r="C46" s="43" t="s">
        <v>138</v>
      </c>
      <c r="D46" s="43" t="s">
        <v>224</v>
      </c>
      <c r="E46" s="36" t="s">
        <v>225</v>
      </c>
      <c r="F46" s="46">
        <v>520000</v>
      </c>
      <c r="G46" s="47" t="s">
        <v>137</v>
      </c>
      <c r="H46" s="22" t="s">
        <v>8</v>
      </c>
      <c r="I46" s="22"/>
      <c r="J46" s="23">
        <f t="shared" si="0"/>
        <v>520000</v>
      </c>
      <c r="K46" s="23">
        <f t="shared" ref="K46" si="10">J46</f>
        <v>520000</v>
      </c>
      <c r="L46" s="23">
        <f t="shared" si="1"/>
        <v>520000</v>
      </c>
      <c r="M46" s="23"/>
    </row>
    <row r="47" spans="1:13" s="17" customFormat="1" x14ac:dyDescent="0.25">
      <c r="A47" s="35" t="s">
        <v>112</v>
      </c>
      <c r="B47" s="18" t="s">
        <v>154</v>
      </c>
      <c r="C47" s="43" t="s">
        <v>138</v>
      </c>
      <c r="D47" s="43" t="s">
        <v>170</v>
      </c>
      <c r="E47" s="36" t="s">
        <v>201</v>
      </c>
      <c r="F47" s="46">
        <v>942900</v>
      </c>
      <c r="G47" s="47" t="s">
        <v>137</v>
      </c>
      <c r="H47" s="22" t="s">
        <v>8</v>
      </c>
      <c r="I47" s="22"/>
      <c r="J47" s="23">
        <f t="shared" si="0"/>
        <v>942900</v>
      </c>
      <c r="K47" s="23">
        <f t="shared" ref="K47" si="11">J47</f>
        <v>942900</v>
      </c>
      <c r="L47" s="23">
        <f t="shared" si="1"/>
        <v>942900</v>
      </c>
      <c r="M47" s="23"/>
    </row>
    <row r="48" spans="1:13" s="17" customFormat="1" x14ac:dyDescent="0.25">
      <c r="A48" s="35" t="s">
        <v>129</v>
      </c>
      <c r="B48" s="18" t="s">
        <v>155</v>
      </c>
      <c r="C48" s="43" t="s">
        <v>138</v>
      </c>
      <c r="D48" s="43" t="s">
        <v>177</v>
      </c>
      <c r="E48" s="36" t="s">
        <v>178</v>
      </c>
      <c r="F48" s="46">
        <v>2169984</v>
      </c>
      <c r="G48" s="47" t="s">
        <v>137</v>
      </c>
      <c r="H48" s="22" t="s">
        <v>8</v>
      </c>
      <c r="I48" s="22"/>
      <c r="J48" s="23">
        <f t="shared" si="0"/>
        <v>2169984</v>
      </c>
      <c r="K48" s="23">
        <f>J48/12</f>
        <v>180832</v>
      </c>
      <c r="L48" s="23">
        <f t="shared" si="1"/>
        <v>180832</v>
      </c>
      <c r="M48" s="23"/>
    </row>
    <row r="49" spans="1:13" s="17" customFormat="1" x14ac:dyDescent="0.25">
      <c r="A49" s="35" t="s">
        <v>130</v>
      </c>
      <c r="B49" s="18" t="s">
        <v>156</v>
      </c>
      <c r="C49" s="43" t="s">
        <v>138</v>
      </c>
      <c r="D49" s="43" t="s">
        <v>222</v>
      </c>
      <c r="E49" s="36" t="s">
        <v>223</v>
      </c>
      <c r="F49" s="46">
        <v>1600000</v>
      </c>
      <c r="G49" s="47" t="s">
        <v>137</v>
      </c>
      <c r="H49" s="22" t="s">
        <v>8</v>
      </c>
      <c r="I49" s="22"/>
      <c r="J49" s="23">
        <f t="shared" si="0"/>
        <v>1600000</v>
      </c>
      <c r="K49" s="23">
        <v>0</v>
      </c>
      <c r="L49" s="23">
        <f t="shared" si="1"/>
        <v>0</v>
      </c>
      <c r="M49" s="23"/>
    </row>
    <row r="50" spans="1:13" s="17" customFormat="1" x14ac:dyDescent="0.25">
      <c r="A50" s="35" t="s">
        <v>132</v>
      </c>
      <c r="B50" s="18" t="s">
        <v>157</v>
      </c>
      <c r="C50" s="43" t="s">
        <v>260</v>
      </c>
      <c r="D50" s="43" t="s">
        <v>259</v>
      </c>
      <c r="E50" s="36" t="s">
        <v>264</v>
      </c>
      <c r="F50" s="46">
        <v>156156000</v>
      </c>
      <c r="G50" s="47" t="s">
        <v>137</v>
      </c>
      <c r="H50" s="22" t="s">
        <v>8</v>
      </c>
      <c r="I50" s="22"/>
      <c r="J50" s="23">
        <f t="shared" si="0"/>
        <v>156156000</v>
      </c>
      <c r="K50" s="23">
        <v>300000</v>
      </c>
      <c r="L50" s="23">
        <f t="shared" si="1"/>
        <v>300000</v>
      </c>
      <c r="M50" s="23"/>
    </row>
    <row r="51" spans="1:13" s="17" customFormat="1" x14ac:dyDescent="0.25">
      <c r="A51" s="35" t="s">
        <v>133</v>
      </c>
      <c r="B51" s="18" t="s">
        <v>158</v>
      </c>
      <c r="C51" s="43" t="s">
        <v>275</v>
      </c>
      <c r="D51" s="43" t="s">
        <v>276</v>
      </c>
      <c r="E51" s="36" t="s">
        <v>277</v>
      </c>
      <c r="F51" s="46">
        <v>1892000</v>
      </c>
      <c r="G51" s="47" t="s">
        <v>137</v>
      </c>
      <c r="H51" s="22" t="s">
        <v>8</v>
      </c>
      <c r="I51" s="22"/>
      <c r="J51" s="23">
        <f t="shared" si="0"/>
        <v>1892000</v>
      </c>
      <c r="K51" s="23">
        <f t="shared" ref="K51" si="12">J51</f>
        <v>1892000</v>
      </c>
      <c r="L51" s="23">
        <f t="shared" si="1"/>
        <v>1892000</v>
      </c>
      <c r="M51" s="23"/>
    </row>
    <row r="52" spans="1:13" s="17" customFormat="1" x14ac:dyDescent="0.25">
      <c r="A52" s="35" t="s">
        <v>159</v>
      </c>
      <c r="B52" s="72" t="s">
        <v>245</v>
      </c>
      <c r="C52" s="43" t="s">
        <v>235</v>
      </c>
      <c r="D52" s="43" t="s">
        <v>236</v>
      </c>
      <c r="E52" s="36" t="s">
        <v>244</v>
      </c>
      <c r="F52" s="46">
        <v>3040000</v>
      </c>
      <c r="G52" s="76" t="s">
        <v>243</v>
      </c>
      <c r="H52" s="82"/>
      <c r="I52" s="22"/>
      <c r="J52" s="23">
        <f t="shared" si="0"/>
        <v>3040000</v>
      </c>
      <c r="K52" s="23">
        <v>2000000</v>
      </c>
      <c r="L52" s="23">
        <f t="shared" si="1"/>
        <v>2000000</v>
      </c>
      <c r="M52" s="23"/>
    </row>
    <row r="53" spans="1:13" s="70" customFormat="1" x14ac:dyDescent="0.25">
      <c r="A53" s="35"/>
      <c r="B53" s="72" t="s">
        <v>239</v>
      </c>
      <c r="C53" s="75" t="s">
        <v>238</v>
      </c>
      <c r="D53" s="77" t="s">
        <v>294</v>
      </c>
      <c r="E53" s="36" t="s">
        <v>237</v>
      </c>
      <c r="F53" s="80">
        <v>2605172</v>
      </c>
      <c r="G53" s="79" t="s">
        <v>246</v>
      </c>
      <c r="H53" s="22"/>
      <c r="I53" s="22"/>
      <c r="J53" s="23">
        <f t="shared" si="0"/>
        <v>2605172</v>
      </c>
      <c r="K53" s="23">
        <f>J53</f>
        <v>2605172</v>
      </c>
      <c r="L53" s="23">
        <f>K53</f>
        <v>2605172</v>
      </c>
      <c r="M53" s="23"/>
    </row>
    <row r="54" spans="1:13" s="17" customFormat="1" x14ac:dyDescent="0.25">
      <c r="A54" s="35" t="s">
        <v>160</v>
      </c>
      <c r="B54" s="72" t="s">
        <v>231</v>
      </c>
      <c r="C54" s="43" t="s">
        <v>232</v>
      </c>
      <c r="D54" s="43" t="s">
        <v>233</v>
      </c>
      <c r="E54" s="74" t="s">
        <v>234</v>
      </c>
      <c r="F54" s="46">
        <v>720000</v>
      </c>
      <c r="G54" s="47" t="s">
        <v>137</v>
      </c>
      <c r="H54" s="22"/>
      <c r="I54" s="22"/>
      <c r="J54" s="23">
        <f t="shared" si="0"/>
        <v>720000</v>
      </c>
      <c r="K54" s="23">
        <v>200000</v>
      </c>
      <c r="L54" s="23">
        <f t="shared" si="1"/>
        <v>200000</v>
      </c>
      <c r="M54" s="23"/>
    </row>
    <row r="55" spans="1:13" s="11" customFormat="1" x14ac:dyDescent="0.25">
      <c r="A55" s="35" t="s">
        <v>161</v>
      </c>
      <c r="B55" s="18" t="s">
        <v>162</v>
      </c>
      <c r="C55" s="43" t="s">
        <v>229</v>
      </c>
      <c r="D55" s="43" t="s">
        <v>230</v>
      </c>
      <c r="E55" s="73">
        <v>1300000</v>
      </c>
      <c r="F55" s="46">
        <v>2600000</v>
      </c>
      <c r="G55" s="47" t="s">
        <v>137</v>
      </c>
      <c r="I55" s="40"/>
      <c r="J55" s="23">
        <f t="shared" si="0"/>
        <v>2600000</v>
      </c>
      <c r="K55" s="23">
        <v>0</v>
      </c>
      <c r="L55" s="23">
        <v>1300000</v>
      </c>
      <c r="M55" s="23"/>
    </row>
    <row r="56" spans="1:13" s="11" customFormat="1" x14ac:dyDescent="0.25">
      <c r="A56" s="35"/>
      <c r="B56" s="18" t="s">
        <v>46</v>
      </c>
      <c r="C56" s="18" t="s">
        <v>61</v>
      </c>
      <c r="D56" s="81" t="s">
        <v>273</v>
      </c>
      <c r="E56" s="83" t="s">
        <v>274</v>
      </c>
      <c r="F56" s="23">
        <v>18000000</v>
      </c>
      <c r="G56" s="22" t="s">
        <v>20</v>
      </c>
      <c r="H56" s="22"/>
      <c r="I56" s="22"/>
      <c r="J56" s="23">
        <f t="shared" si="0"/>
        <v>18000000</v>
      </c>
      <c r="K56" s="23">
        <v>3000000</v>
      </c>
      <c r="L56" s="23">
        <f t="shared" si="1"/>
        <v>3000000</v>
      </c>
      <c r="M56" s="23"/>
    </row>
    <row r="57" spans="1:13" s="2" customFormat="1" x14ac:dyDescent="0.25">
      <c r="A57" s="35"/>
      <c r="B57" s="18" t="s">
        <v>29</v>
      </c>
      <c r="C57" s="24" t="s">
        <v>48</v>
      </c>
      <c r="D57" s="18" t="s">
        <v>21</v>
      </c>
      <c r="E57" s="23">
        <v>10000</v>
      </c>
      <c r="F57" s="23">
        <v>200000000</v>
      </c>
      <c r="G57" s="22" t="s">
        <v>22</v>
      </c>
      <c r="H57" s="22"/>
      <c r="I57" s="22"/>
      <c r="J57" s="23">
        <f t="shared" si="0"/>
        <v>200000000</v>
      </c>
      <c r="K57" s="23">
        <v>100000000</v>
      </c>
      <c r="L57" s="23">
        <f t="shared" si="1"/>
        <v>100000000</v>
      </c>
      <c r="M57" s="23"/>
    </row>
    <row r="58" spans="1:13" s="6" customFormat="1" x14ac:dyDescent="0.25">
      <c r="A58" s="35"/>
      <c r="B58" s="18" t="s">
        <v>23</v>
      </c>
      <c r="C58" s="18" t="s">
        <v>51</v>
      </c>
      <c r="D58" s="18" t="s">
        <v>44</v>
      </c>
      <c r="E58" s="83" t="s">
        <v>270</v>
      </c>
      <c r="F58" s="23">
        <v>60000000</v>
      </c>
      <c r="G58" s="22" t="s">
        <v>63</v>
      </c>
      <c r="H58" s="22"/>
      <c r="I58" s="22"/>
      <c r="J58" s="23">
        <f t="shared" si="0"/>
        <v>60000000</v>
      </c>
      <c r="K58" s="23">
        <f>J58/4</f>
        <v>15000000</v>
      </c>
      <c r="L58" s="23">
        <f t="shared" si="1"/>
        <v>15000000</v>
      </c>
      <c r="M58" s="23"/>
    </row>
    <row r="59" spans="1:13" s="6" customFormat="1" x14ac:dyDescent="0.25">
      <c r="A59" s="35"/>
      <c r="B59" s="18" t="s">
        <v>24</v>
      </c>
      <c r="C59" s="81" t="s">
        <v>271</v>
      </c>
      <c r="D59" s="18" t="s">
        <v>43</v>
      </c>
      <c r="E59" s="86" t="s">
        <v>272</v>
      </c>
      <c r="F59" s="23">
        <v>35000000</v>
      </c>
      <c r="G59" s="22" t="s">
        <v>25</v>
      </c>
      <c r="H59" s="22"/>
      <c r="I59" s="22"/>
      <c r="J59" s="23">
        <f t="shared" si="0"/>
        <v>35000000</v>
      </c>
      <c r="K59" s="23">
        <v>6000000</v>
      </c>
      <c r="L59" s="23">
        <v>6000000</v>
      </c>
      <c r="M59" s="23"/>
    </row>
    <row r="60" spans="1:13" s="8" customFormat="1" x14ac:dyDescent="0.25">
      <c r="A60" s="35"/>
      <c r="B60" s="18" t="s">
        <v>26</v>
      </c>
      <c r="C60" s="18" t="s">
        <v>74</v>
      </c>
      <c r="D60" s="18" t="s">
        <v>87</v>
      </c>
      <c r="E60" s="23">
        <v>300000</v>
      </c>
      <c r="F60" s="23">
        <v>300000</v>
      </c>
      <c r="G60" s="22" t="s">
        <v>27</v>
      </c>
      <c r="H60" s="82" t="s">
        <v>8</v>
      </c>
      <c r="I60" s="22"/>
      <c r="J60" s="23">
        <f t="shared" si="0"/>
        <v>300000</v>
      </c>
      <c r="K60" s="23">
        <f>J60</f>
        <v>300000</v>
      </c>
      <c r="L60" s="23">
        <f t="shared" si="1"/>
        <v>300000</v>
      </c>
      <c r="M60" s="23"/>
    </row>
    <row r="61" spans="1:13" s="8" customFormat="1" x14ac:dyDescent="0.25">
      <c r="A61" s="35"/>
      <c r="B61" s="18" t="s">
        <v>88</v>
      </c>
      <c r="C61" s="18" t="s">
        <v>89</v>
      </c>
      <c r="D61" s="18" t="s">
        <v>87</v>
      </c>
      <c r="E61" s="23">
        <v>18300000</v>
      </c>
      <c r="F61" s="23">
        <v>18300000</v>
      </c>
      <c r="G61" s="22" t="s">
        <v>90</v>
      </c>
      <c r="H61" s="82" t="s">
        <v>8</v>
      </c>
      <c r="I61" s="22"/>
      <c r="J61" s="23">
        <f t="shared" si="0"/>
        <v>18300000</v>
      </c>
      <c r="K61" s="23">
        <f t="shared" ref="K61:K62" si="13">J61</f>
        <v>18300000</v>
      </c>
      <c r="L61" s="23">
        <f t="shared" si="1"/>
        <v>18300000</v>
      </c>
      <c r="M61" s="23"/>
    </row>
    <row r="62" spans="1:13" s="8" customFormat="1" x14ac:dyDescent="0.25">
      <c r="A62" s="35"/>
      <c r="B62" s="18" t="s">
        <v>30</v>
      </c>
      <c r="C62" s="18" t="s">
        <v>74</v>
      </c>
      <c r="D62" s="18" t="s">
        <v>87</v>
      </c>
      <c r="E62" s="23">
        <v>7000000</v>
      </c>
      <c r="F62" s="23">
        <v>7000000</v>
      </c>
      <c r="G62" s="22" t="s">
        <v>91</v>
      </c>
      <c r="H62" s="82" t="s">
        <v>8</v>
      </c>
      <c r="I62" s="22"/>
      <c r="J62" s="23">
        <f t="shared" si="0"/>
        <v>7000000</v>
      </c>
      <c r="K62" s="23">
        <f t="shared" si="13"/>
        <v>7000000</v>
      </c>
      <c r="L62" s="23">
        <f t="shared" si="1"/>
        <v>7000000</v>
      </c>
      <c r="M62" s="23"/>
    </row>
    <row r="63" spans="1:13" s="14" customFormat="1" x14ac:dyDescent="0.25">
      <c r="A63" s="35" t="s">
        <v>126</v>
      </c>
      <c r="B63" s="15" t="s">
        <v>64</v>
      </c>
      <c r="C63" s="16" t="s">
        <v>287</v>
      </c>
      <c r="D63" s="15" t="s">
        <v>31</v>
      </c>
      <c r="E63" s="25">
        <v>8000000</v>
      </c>
      <c r="F63" s="46">
        <v>16000000</v>
      </c>
      <c r="G63" s="26" t="s">
        <v>65</v>
      </c>
      <c r="H63" s="82" t="s">
        <v>8</v>
      </c>
      <c r="I63" s="22"/>
      <c r="J63" s="23">
        <f t="shared" si="0"/>
        <v>16000000</v>
      </c>
      <c r="K63" s="23">
        <f>J63/10</f>
        <v>1600000</v>
      </c>
      <c r="L63" s="23">
        <f t="shared" si="1"/>
        <v>1600000</v>
      </c>
      <c r="M63" s="23"/>
    </row>
    <row r="64" spans="1:13" s="12" customFormat="1" x14ac:dyDescent="0.25">
      <c r="A64" s="35"/>
      <c r="B64" s="18" t="s">
        <v>49</v>
      </c>
      <c r="C64" s="18" t="s">
        <v>16</v>
      </c>
      <c r="D64" s="18" t="s">
        <v>50</v>
      </c>
      <c r="E64" s="23" t="s">
        <v>59</v>
      </c>
      <c r="F64" s="46">
        <v>11700000</v>
      </c>
      <c r="G64" s="22" t="s">
        <v>117</v>
      </c>
      <c r="H64" s="22"/>
      <c r="I64" s="22"/>
      <c r="J64" s="23">
        <f t="shared" si="0"/>
        <v>11700000</v>
      </c>
      <c r="K64" s="23">
        <f>J64</f>
        <v>11700000</v>
      </c>
      <c r="L64" s="23">
        <f t="shared" si="1"/>
        <v>11700000</v>
      </c>
      <c r="M64" s="23"/>
    </row>
    <row r="65" spans="1:13" s="8" customFormat="1" x14ac:dyDescent="0.25">
      <c r="A65" s="35"/>
      <c r="B65" s="18" t="s">
        <v>32</v>
      </c>
      <c r="C65" s="18" t="s">
        <v>74</v>
      </c>
      <c r="D65" s="18" t="s">
        <v>92</v>
      </c>
      <c r="E65" s="23">
        <v>10000000</v>
      </c>
      <c r="F65" s="23">
        <v>10000000</v>
      </c>
      <c r="G65" s="22" t="s">
        <v>33</v>
      </c>
      <c r="H65" s="82" t="s">
        <v>8</v>
      </c>
      <c r="I65" s="22"/>
      <c r="J65" s="23">
        <f t="shared" si="0"/>
        <v>10000000</v>
      </c>
      <c r="K65" s="23">
        <f>J65</f>
        <v>10000000</v>
      </c>
      <c r="L65" s="23">
        <f t="shared" si="1"/>
        <v>10000000</v>
      </c>
      <c r="M65" s="23"/>
    </row>
    <row r="66" spans="1:13" s="8" customFormat="1" x14ac:dyDescent="0.25">
      <c r="A66" s="35" t="s">
        <v>163</v>
      </c>
      <c r="B66" s="18" t="s">
        <v>93</v>
      </c>
      <c r="C66" s="72" t="s">
        <v>228</v>
      </c>
      <c r="D66" s="72" t="s">
        <v>227</v>
      </c>
      <c r="E66" s="84" t="s">
        <v>251</v>
      </c>
      <c r="F66" s="46">
        <v>72000000</v>
      </c>
      <c r="G66" s="22" t="s">
        <v>34</v>
      </c>
      <c r="H66" s="22"/>
      <c r="I66" s="22"/>
      <c r="J66" s="23">
        <f t="shared" si="0"/>
        <v>72000000</v>
      </c>
      <c r="K66" s="23">
        <v>80000000</v>
      </c>
      <c r="L66" s="23">
        <v>90000000</v>
      </c>
      <c r="M66" s="23"/>
    </row>
    <row r="67" spans="1:13" s="6" customFormat="1" x14ac:dyDescent="0.25">
      <c r="A67" s="35"/>
      <c r="B67" s="18" t="s">
        <v>35</v>
      </c>
      <c r="C67" s="18" t="s">
        <v>94</v>
      </c>
      <c r="D67" s="72" t="s">
        <v>242</v>
      </c>
      <c r="E67" s="78" t="s">
        <v>240</v>
      </c>
      <c r="F67" s="46">
        <v>-62800000</v>
      </c>
      <c r="G67" s="76" t="s">
        <v>241</v>
      </c>
      <c r="H67" s="22"/>
      <c r="I67" s="22"/>
      <c r="J67" s="23">
        <f t="shared" si="0"/>
        <v>-62800000</v>
      </c>
      <c r="K67" s="23">
        <f>J67</f>
        <v>-62800000</v>
      </c>
      <c r="L67" s="23">
        <f t="shared" si="1"/>
        <v>-62800000</v>
      </c>
      <c r="M67" s="23"/>
    </row>
    <row r="68" spans="1:13" s="8" customFormat="1" x14ac:dyDescent="0.25">
      <c r="A68" s="35" t="s">
        <v>131</v>
      </c>
      <c r="B68" s="18" t="s">
        <v>36</v>
      </c>
      <c r="C68" s="58" t="s">
        <v>186</v>
      </c>
      <c r="D68" s="58" t="s">
        <v>187</v>
      </c>
      <c r="E68" s="23" t="s">
        <v>52</v>
      </c>
      <c r="F68" s="23">
        <v>12183500</v>
      </c>
      <c r="G68" s="22" t="s">
        <v>37</v>
      </c>
      <c r="H68" s="22" t="s">
        <v>8</v>
      </c>
      <c r="I68" s="22"/>
      <c r="J68" s="23">
        <f t="shared" si="0"/>
        <v>12183500</v>
      </c>
      <c r="K68" s="23">
        <f t="shared" ref="K68:L74" si="14">J68</f>
        <v>12183500</v>
      </c>
      <c r="L68" s="23">
        <f t="shared" si="1"/>
        <v>12183500</v>
      </c>
      <c r="M68" s="23"/>
    </row>
    <row r="69" spans="1:13" s="13" customFormat="1" x14ac:dyDescent="0.25">
      <c r="A69" s="35"/>
      <c r="B69" s="18" t="s">
        <v>55</v>
      </c>
      <c r="C69" s="58" t="s">
        <v>188</v>
      </c>
      <c r="D69" s="58" t="s">
        <v>192</v>
      </c>
      <c r="E69" s="23" t="s">
        <v>0</v>
      </c>
      <c r="F69" s="23">
        <v>1413000</v>
      </c>
      <c r="G69" s="22" t="s">
        <v>53</v>
      </c>
      <c r="H69" s="82" t="s">
        <v>8</v>
      </c>
      <c r="I69" s="22"/>
      <c r="J69" s="23">
        <f t="shared" si="0"/>
        <v>1413000</v>
      </c>
      <c r="K69" s="23">
        <f t="shared" si="14"/>
        <v>1413000</v>
      </c>
      <c r="L69" s="23">
        <f t="shared" si="1"/>
        <v>1413000</v>
      </c>
      <c r="M69" s="23"/>
    </row>
    <row r="70" spans="1:13" s="13" customFormat="1" x14ac:dyDescent="0.25">
      <c r="A70" s="35"/>
      <c r="B70" s="18" t="s">
        <v>56</v>
      </c>
      <c r="C70" s="58" t="s">
        <v>189</v>
      </c>
      <c r="D70" s="58" t="s">
        <v>190</v>
      </c>
      <c r="E70" s="23" t="s">
        <v>57</v>
      </c>
      <c r="F70" s="46">
        <v>2808400</v>
      </c>
      <c r="G70" s="22" t="s">
        <v>54</v>
      </c>
      <c r="H70" s="82" t="s">
        <v>8</v>
      </c>
      <c r="I70" s="22"/>
      <c r="J70" s="23">
        <f t="shared" si="0"/>
        <v>2808400</v>
      </c>
      <c r="K70" s="23">
        <f t="shared" si="14"/>
        <v>2808400</v>
      </c>
      <c r="L70" s="23">
        <f t="shared" si="1"/>
        <v>2808400</v>
      </c>
      <c r="M70" s="23"/>
    </row>
    <row r="71" spans="1:13" s="17" customFormat="1" x14ac:dyDescent="0.25">
      <c r="A71" s="35"/>
      <c r="B71" s="18" t="s">
        <v>40</v>
      </c>
      <c r="C71" s="18" t="s">
        <v>74</v>
      </c>
      <c r="D71" s="18" t="s">
        <v>95</v>
      </c>
      <c r="E71" s="83" t="s">
        <v>249</v>
      </c>
      <c r="F71" s="23">
        <v>11000000</v>
      </c>
      <c r="G71" s="82" t="s">
        <v>95</v>
      </c>
      <c r="H71" s="22"/>
      <c r="I71" s="22"/>
      <c r="J71" s="23">
        <f t="shared" si="0"/>
        <v>11000000</v>
      </c>
      <c r="K71" s="23">
        <v>2000000</v>
      </c>
      <c r="L71" s="23">
        <f t="shared" si="1"/>
        <v>2000000</v>
      </c>
      <c r="M71" s="23"/>
    </row>
    <row r="72" spans="1:13" s="8" customFormat="1" x14ac:dyDescent="0.25">
      <c r="A72" s="35"/>
      <c r="B72" s="18" t="s">
        <v>38</v>
      </c>
      <c r="C72" s="18" t="s">
        <v>74</v>
      </c>
      <c r="D72" s="18" t="s">
        <v>58</v>
      </c>
      <c r="E72" s="83" t="s">
        <v>249</v>
      </c>
      <c r="F72" s="23">
        <v>500000</v>
      </c>
      <c r="G72" s="22" t="s">
        <v>39</v>
      </c>
      <c r="H72" s="82" t="s">
        <v>8</v>
      </c>
      <c r="I72" s="22"/>
      <c r="J72" s="23">
        <f t="shared" si="0"/>
        <v>500000</v>
      </c>
      <c r="K72" s="23">
        <f t="shared" si="14"/>
        <v>500000</v>
      </c>
      <c r="L72" s="23">
        <f t="shared" si="1"/>
        <v>500000</v>
      </c>
      <c r="M72" s="23"/>
    </row>
    <row r="73" spans="1:13" s="8" customFormat="1" x14ac:dyDescent="0.25">
      <c r="A73" s="35"/>
      <c r="B73" s="18" t="s">
        <v>97</v>
      </c>
      <c r="C73" s="8" t="s">
        <v>74</v>
      </c>
      <c r="D73" s="18" t="s">
        <v>96</v>
      </c>
      <c r="E73" s="50" t="s">
        <v>249</v>
      </c>
      <c r="F73" s="23">
        <v>2500000</v>
      </c>
      <c r="G73" s="18" t="s">
        <v>98</v>
      </c>
      <c r="H73" s="82" t="s">
        <v>8</v>
      </c>
      <c r="I73" s="22"/>
      <c r="J73" s="23">
        <f t="shared" ref="J73:J74" si="15">F73</f>
        <v>2500000</v>
      </c>
      <c r="K73" s="23">
        <f t="shared" si="14"/>
        <v>2500000</v>
      </c>
      <c r="L73" s="23">
        <f t="shared" si="14"/>
        <v>2500000</v>
      </c>
      <c r="M73" s="23"/>
    </row>
    <row r="74" spans="1:13" x14ac:dyDescent="0.25">
      <c r="A74" s="35"/>
      <c r="B74" s="18" t="s">
        <v>41</v>
      </c>
      <c r="C74" s="27">
        <v>0.03</v>
      </c>
      <c r="D74" s="81" t="s">
        <v>269</v>
      </c>
      <c r="E74" s="83" t="s">
        <v>250</v>
      </c>
      <c r="F74" s="23">
        <f>SUM(F13:F73)*3/100</f>
        <v>31581695.52</v>
      </c>
      <c r="G74" s="82" t="s">
        <v>248</v>
      </c>
      <c r="H74" s="22"/>
      <c r="I74" s="22"/>
      <c r="J74" s="23">
        <f t="shared" si="15"/>
        <v>31581695.52</v>
      </c>
      <c r="K74" s="23">
        <f t="shared" si="14"/>
        <v>31581695.52</v>
      </c>
      <c r="L74" s="23">
        <f t="shared" si="14"/>
        <v>31581695.52</v>
      </c>
      <c r="M74" s="23"/>
    </row>
    <row r="75" spans="1:13" ht="16.5" thickBot="1" x14ac:dyDescent="0.3">
      <c r="A75" s="35"/>
      <c r="B75" s="28" t="s">
        <v>5</v>
      </c>
      <c r="C75" s="29" t="s">
        <v>76</v>
      </c>
      <c r="D75" s="29" t="s">
        <v>280</v>
      </c>
      <c r="E75" s="30"/>
      <c r="F75" s="31">
        <f>SUM(F13:F74)</f>
        <v>1084304879.52</v>
      </c>
      <c r="G75" s="30"/>
      <c r="H75" s="30"/>
      <c r="I75" s="30"/>
      <c r="J75" s="53">
        <f>F75</f>
        <v>1084304879.52</v>
      </c>
      <c r="K75" s="31">
        <f>SUM(K13:K74)</f>
        <v>471438041.01999998</v>
      </c>
      <c r="L75" s="31">
        <f>SUM(L13:L74)</f>
        <v>482738041.01999998</v>
      </c>
      <c r="M75" s="65"/>
    </row>
    <row r="76" spans="1:13" ht="16.5" thickTop="1" x14ac:dyDescent="0.25">
      <c r="E76" s="4"/>
      <c r="F76" s="4"/>
      <c r="G76" s="4"/>
      <c r="H76" s="4"/>
      <c r="I76" s="41"/>
      <c r="J76" s="54"/>
      <c r="K76" s="54"/>
      <c r="L76" s="54"/>
      <c r="M76" s="54"/>
    </row>
    <row r="77" spans="1:13" x14ac:dyDescent="0.25">
      <c r="B77" s="9"/>
      <c r="C77" s="10"/>
      <c r="D77" s="10"/>
      <c r="E77" s="4"/>
      <c r="F77" s="4"/>
      <c r="G77" s="91"/>
      <c r="H77" s="91"/>
      <c r="I77" s="41"/>
      <c r="J77" s="54"/>
      <c r="K77" s="54"/>
      <c r="L77" s="54"/>
      <c r="M77" s="54"/>
    </row>
    <row r="78" spans="1:13" ht="18.75" x14ac:dyDescent="0.3">
      <c r="B78" s="10" t="s">
        <v>42</v>
      </c>
      <c r="C78" s="10"/>
      <c r="D78" s="10"/>
      <c r="E78" s="17"/>
      <c r="F78" s="33" t="s">
        <v>265</v>
      </c>
      <c r="G78" s="91"/>
      <c r="H78" s="91"/>
      <c r="I78" s="41"/>
      <c r="J78" s="20" t="s">
        <v>179</v>
      </c>
      <c r="K78" s="20" t="s">
        <v>181</v>
      </c>
      <c r="L78" s="20" t="s">
        <v>180</v>
      </c>
      <c r="M78" s="20"/>
    </row>
    <row r="79" spans="1:13" ht="18.75" x14ac:dyDescent="0.3">
      <c r="B79" s="10"/>
      <c r="C79" s="10"/>
      <c r="D79" s="10"/>
      <c r="E79" s="10"/>
      <c r="F79" s="33"/>
      <c r="G79" s="91"/>
      <c r="H79" s="91"/>
      <c r="I79" s="41"/>
      <c r="J79" s="54"/>
      <c r="K79" s="54"/>
      <c r="L79" s="54"/>
      <c r="M79" s="54"/>
    </row>
    <row r="80" spans="1:13" ht="18.75" x14ac:dyDescent="0.3">
      <c r="B80" s="10"/>
      <c r="C80" s="10"/>
      <c r="D80" s="10"/>
      <c r="E80" s="10"/>
      <c r="F80" s="33"/>
      <c r="G80" s="91"/>
      <c r="H80" s="91"/>
      <c r="I80" s="41"/>
      <c r="J80" s="55" t="s">
        <v>265</v>
      </c>
      <c r="K80" s="55" t="s">
        <v>286</v>
      </c>
      <c r="L80" s="55" t="s">
        <v>295</v>
      </c>
      <c r="M80" s="55"/>
    </row>
    <row r="81" spans="1:13" s="59" customFormat="1" ht="18.75" x14ac:dyDescent="0.3">
      <c r="A81" s="34"/>
      <c r="B81" s="10"/>
      <c r="C81" s="10"/>
      <c r="D81" s="10"/>
      <c r="E81" s="10"/>
      <c r="F81" s="33"/>
      <c r="G81" s="91"/>
      <c r="H81" s="91"/>
      <c r="I81" s="60"/>
      <c r="J81" s="55"/>
      <c r="K81" s="55"/>
      <c r="L81" s="55"/>
      <c r="M81" s="55"/>
    </row>
    <row r="82" spans="1:13" s="59" customFormat="1" ht="18.75" x14ac:dyDescent="0.3">
      <c r="A82" s="34"/>
      <c r="B82" s="10"/>
      <c r="C82" s="10"/>
      <c r="D82" s="10"/>
      <c r="E82" s="10"/>
      <c r="F82" s="33"/>
      <c r="G82" s="91"/>
      <c r="H82" s="91"/>
      <c r="I82" s="60"/>
      <c r="J82" s="55"/>
      <c r="K82" s="55"/>
      <c r="L82" s="55"/>
      <c r="M82" s="55"/>
    </row>
    <row r="83" spans="1:13" s="59" customFormat="1" ht="18.75" x14ac:dyDescent="0.3">
      <c r="A83" s="34"/>
      <c r="B83" s="10"/>
      <c r="C83" s="10"/>
      <c r="D83" s="10"/>
      <c r="E83" s="10"/>
      <c r="F83" s="33"/>
      <c r="G83" s="91"/>
      <c r="H83" s="91"/>
      <c r="I83" s="60"/>
      <c r="J83" s="55"/>
      <c r="K83" s="55"/>
      <c r="L83" s="55"/>
      <c r="M83" s="55"/>
    </row>
    <row r="84" spans="1:13" s="59" customFormat="1" ht="18.75" x14ac:dyDescent="0.3">
      <c r="A84" s="34"/>
      <c r="B84" s="10"/>
      <c r="C84" s="10"/>
      <c r="D84" s="10"/>
      <c r="E84" s="10"/>
      <c r="F84" s="33"/>
      <c r="G84" s="91"/>
      <c r="H84" s="91"/>
      <c r="I84" s="60"/>
      <c r="J84" s="55"/>
      <c r="K84" s="55"/>
      <c r="L84" s="55"/>
      <c r="M84" s="55"/>
    </row>
    <row r="85" spans="1:13" s="59" customFormat="1" ht="18.75" x14ac:dyDescent="0.3">
      <c r="A85" s="34"/>
      <c r="B85" s="10"/>
      <c r="C85" s="10"/>
      <c r="D85" s="10"/>
      <c r="E85" s="10"/>
      <c r="F85" s="33"/>
      <c r="G85" s="91"/>
      <c r="H85" s="91"/>
      <c r="I85" s="60"/>
      <c r="J85" s="55"/>
      <c r="K85" s="55"/>
      <c r="L85" s="55"/>
      <c r="M85" s="55"/>
    </row>
    <row r="86" spans="1:13" s="59" customFormat="1" ht="18.75" x14ac:dyDescent="0.3">
      <c r="A86" s="34"/>
      <c r="B86" s="10"/>
      <c r="C86" s="10"/>
      <c r="D86" s="10"/>
      <c r="E86" s="10"/>
      <c r="F86" s="33"/>
      <c r="G86" s="91"/>
      <c r="H86" s="91"/>
      <c r="I86" s="60"/>
      <c r="J86" s="55"/>
      <c r="K86" s="55"/>
      <c r="L86" s="55"/>
      <c r="M86" s="55"/>
    </row>
    <row r="87" spans="1:13" s="59" customFormat="1" ht="18.75" x14ac:dyDescent="0.3">
      <c r="A87" s="34"/>
      <c r="B87" s="10"/>
      <c r="C87" s="10"/>
      <c r="D87" s="10"/>
      <c r="E87" s="10"/>
      <c r="F87" s="33"/>
      <c r="G87" s="91"/>
      <c r="H87" s="91"/>
      <c r="I87" s="60"/>
      <c r="J87" s="55"/>
      <c r="K87" s="55"/>
      <c r="L87" s="55"/>
      <c r="M87" s="55"/>
    </row>
    <row r="88" spans="1:13" s="59" customFormat="1" ht="18.75" x14ac:dyDescent="0.3">
      <c r="A88" s="34"/>
      <c r="B88" s="10"/>
      <c r="C88" s="10"/>
      <c r="D88" s="10"/>
      <c r="E88" s="10"/>
      <c r="F88" s="33"/>
      <c r="G88" s="91"/>
      <c r="H88" s="91"/>
      <c r="I88" s="60"/>
      <c r="J88" s="55"/>
      <c r="K88" s="55"/>
      <c r="L88" s="55"/>
      <c r="M88" s="55"/>
    </row>
    <row r="89" spans="1:13" s="59" customFormat="1" ht="18.75" x14ac:dyDescent="0.3">
      <c r="A89" s="34"/>
      <c r="B89" s="10"/>
      <c r="C89" s="10"/>
      <c r="D89" s="10"/>
      <c r="E89" s="10"/>
      <c r="F89" s="33"/>
      <c r="G89" s="91"/>
      <c r="H89" s="91"/>
      <c r="I89" s="60"/>
      <c r="J89" s="55"/>
      <c r="K89" s="55"/>
      <c r="L89" s="55"/>
      <c r="M89" s="55"/>
    </row>
    <row r="90" spans="1:13" s="59" customFormat="1" ht="18.75" x14ac:dyDescent="0.3">
      <c r="A90" s="34"/>
      <c r="B90" s="10"/>
      <c r="C90" s="10"/>
      <c r="D90" s="10"/>
      <c r="E90" s="10"/>
      <c r="F90" s="33"/>
      <c r="G90" s="91"/>
      <c r="H90" s="91"/>
      <c r="I90" s="60"/>
      <c r="J90" s="55"/>
      <c r="K90" s="55"/>
      <c r="L90" s="55"/>
      <c r="M90" s="55"/>
    </row>
    <row r="91" spans="1:13" s="59" customFormat="1" ht="18.75" x14ac:dyDescent="0.3">
      <c r="A91" s="34"/>
      <c r="B91" s="10"/>
      <c r="C91" s="10"/>
      <c r="D91" s="10"/>
      <c r="E91" s="10"/>
      <c r="F91" s="33"/>
      <c r="G91" s="91"/>
      <c r="H91" s="91"/>
      <c r="I91" s="60"/>
      <c r="J91" s="55"/>
      <c r="K91" s="55"/>
      <c r="L91" s="55"/>
      <c r="M91" s="55"/>
    </row>
    <row r="92" spans="1:13" s="59" customFormat="1" ht="18.75" x14ac:dyDescent="0.3">
      <c r="A92" s="34"/>
      <c r="B92" s="10"/>
      <c r="C92" s="10"/>
      <c r="D92" s="10"/>
      <c r="E92" s="10"/>
      <c r="F92" s="33"/>
      <c r="G92" s="91"/>
      <c r="H92" s="91"/>
      <c r="I92" s="60"/>
      <c r="J92" s="55"/>
      <c r="K92" s="55"/>
      <c r="L92" s="55"/>
      <c r="M92" s="55"/>
    </row>
    <row r="93" spans="1:13" s="59" customFormat="1" ht="18.75" x14ac:dyDescent="0.3">
      <c r="A93" s="34"/>
      <c r="B93" s="10"/>
      <c r="C93" s="10"/>
      <c r="D93" s="10"/>
      <c r="E93" s="10"/>
      <c r="F93" s="33"/>
      <c r="G93" s="91"/>
      <c r="H93" s="91"/>
      <c r="I93" s="60"/>
      <c r="J93" s="55"/>
      <c r="K93" s="55"/>
      <c r="L93" s="55"/>
      <c r="M93" s="55"/>
    </row>
    <row r="94" spans="1:13" s="59" customFormat="1" ht="18.75" x14ac:dyDescent="0.3">
      <c r="A94" s="34"/>
      <c r="B94" s="10"/>
      <c r="C94" s="10"/>
      <c r="D94" s="10"/>
      <c r="E94" s="10"/>
      <c r="F94" s="33"/>
      <c r="G94" s="91"/>
      <c r="H94" s="91"/>
      <c r="I94" s="60"/>
      <c r="J94" s="55"/>
      <c r="K94" s="55"/>
      <c r="L94" s="55"/>
      <c r="M94" s="55"/>
    </row>
    <row r="95" spans="1:13" s="59" customFormat="1" ht="18.75" x14ac:dyDescent="0.3">
      <c r="A95" s="34"/>
      <c r="B95" s="10"/>
      <c r="C95" s="10"/>
      <c r="D95" s="10"/>
      <c r="E95" s="10"/>
      <c r="F95" s="33"/>
      <c r="G95" s="91"/>
      <c r="H95" s="91"/>
      <c r="I95" s="60"/>
      <c r="J95" s="55"/>
      <c r="K95" s="55"/>
      <c r="L95" s="55"/>
      <c r="M95" s="55"/>
    </row>
    <row r="96" spans="1:13" s="59" customFormat="1" ht="18.75" x14ac:dyDescent="0.3">
      <c r="A96" s="34"/>
      <c r="B96" s="10"/>
      <c r="C96" s="10"/>
      <c r="D96" s="10"/>
      <c r="E96" s="10"/>
      <c r="F96" s="33"/>
      <c r="G96" s="91"/>
      <c r="H96" s="91"/>
      <c r="I96" s="60"/>
      <c r="J96" s="55"/>
      <c r="K96" s="55"/>
      <c r="L96" s="55"/>
      <c r="M96" s="55"/>
    </row>
    <row r="97" spans="1:13" s="59" customFormat="1" ht="18.75" x14ac:dyDescent="0.3">
      <c r="A97" s="34"/>
      <c r="B97" s="10"/>
      <c r="C97" s="10"/>
      <c r="D97" s="10"/>
      <c r="E97" s="10"/>
      <c r="F97" s="33"/>
      <c r="G97" s="91"/>
      <c r="H97" s="91"/>
      <c r="I97" s="60"/>
      <c r="J97" s="55"/>
      <c r="K97" s="55"/>
      <c r="L97" s="55"/>
      <c r="M97" s="55"/>
    </row>
    <row r="98" spans="1:13" s="59" customFormat="1" ht="18.75" x14ac:dyDescent="0.3">
      <c r="A98" s="34"/>
      <c r="B98" s="10"/>
      <c r="C98" s="10"/>
      <c r="D98" s="10"/>
      <c r="E98" s="10"/>
      <c r="F98" s="33"/>
      <c r="G98" s="91"/>
      <c r="H98" s="91"/>
      <c r="I98" s="60"/>
      <c r="J98" s="55"/>
      <c r="K98" s="55"/>
      <c r="L98" s="55"/>
      <c r="M98" s="55"/>
    </row>
    <row r="99" spans="1:13" s="59" customFormat="1" ht="18.75" x14ac:dyDescent="0.3">
      <c r="A99" s="34"/>
      <c r="B99" s="10"/>
      <c r="C99" s="10"/>
      <c r="D99" s="10"/>
      <c r="E99" s="10"/>
      <c r="F99" s="33"/>
      <c r="G99" s="91"/>
      <c r="H99" s="91"/>
      <c r="I99" s="60"/>
      <c r="J99" s="55"/>
      <c r="K99" s="55"/>
      <c r="L99" s="55"/>
      <c r="M99" s="55"/>
    </row>
    <row r="100" spans="1:13" s="59" customFormat="1" ht="18.75" x14ac:dyDescent="0.3">
      <c r="A100" s="34"/>
      <c r="B100" s="10"/>
      <c r="C100" s="10"/>
      <c r="D100" s="10"/>
      <c r="E100" s="10"/>
      <c r="F100" s="33"/>
      <c r="G100" s="91"/>
      <c r="H100" s="91"/>
      <c r="I100" s="60"/>
      <c r="J100" s="55"/>
      <c r="K100" s="55"/>
      <c r="L100" s="55"/>
      <c r="M100" s="55"/>
    </row>
    <row r="101" spans="1:13" s="59" customFormat="1" ht="18.75" x14ac:dyDescent="0.3">
      <c r="A101" s="34"/>
      <c r="B101" s="10"/>
      <c r="C101" s="10"/>
      <c r="D101" s="10"/>
      <c r="E101" s="10"/>
      <c r="F101" s="33"/>
      <c r="G101" s="91"/>
      <c r="H101" s="91"/>
      <c r="I101" s="60"/>
      <c r="J101" s="55"/>
      <c r="K101" s="55"/>
      <c r="L101" s="55"/>
      <c r="M101" s="55"/>
    </row>
    <row r="102" spans="1:13" s="59" customFormat="1" ht="18.75" x14ac:dyDescent="0.3">
      <c r="A102" s="34"/>
      <c r="B102" s="10"/>
      <c r="C102" s="10"/>
      <c r="D102" s="10"/>
      <c r="E102" s="10"/>
      <c r="F102" s="33"/>
      <c r="G102" s="91"/>
      <c r="H102" s="91"/>
      <c r="I102" s="60"/>
      <c r="J102" s="55"/>
      <c r="K102" s="55"/>
      <c r="L102" s="55"/>
      <c r="M102" s="55"/>
    </row>
    <row r="103" spans="1:13" s="59" customFormat="1" ht="18.75" x14ac:dyDescent="0.3">
      <c r="A103" s="34"/>
      <c r="B103" s="10"/>
      <c r="C103" s="10"/>
      <c r="D103" s="10"/>
      <c r="E103" s="10"/>
      <c r="F103" s="33"/>
      <c r="G103" s="91"/>
      <c r="H103" s="91"/>
      <c r="I103" s="60"/>
      <c r="J103" s="55"/>
      <c r="K103" s="55"/>
      <c r="L103" s="55"/>
      <c r="M103" s="55"/>
    </row>
    <row r="104" spans="1:13" s="59" customFormat="1" ht="18.75" x14ac:dyDescent="0.3">
      <c r="A104" s="34"/>
      <c r="B104" s="10"/>
      <c r="C104" s="10"/>
      <c r="D104" s="10"/>
      <c r="E104" s="10"/>
      <c r="F104" s="33"/>
      <c r="G104" s="91"/>
      <c r="H104" s="91"/>
      <c r="I104" s="60"/>
      <c r="J104" s="55"/>
      <c r="K104" s="55"/>
      <c r="L104" s="55"/>
      <c r="M104" s="55"/>
    </row>
    <row r="105" spans="1:13" s="59" customFormat="1" ht="18.75" x14ac:dyDescent="0.3">
      <c r="A105" s="34"/>
      <c r="B105" s="10"/>
      <c r="C105" s="10"/>
      <c r="D105" s="10"/>
      <c r="E105" s="10"/>
      <c r="F105" s="33"/>
      <c r="G105" s="91"/>
      <c r="H105" s="91"/>
      <c r="I105" s="60"/>
      <c r="J105" s="55"/>
      <c r="K105" s="55"/>
      <c r="L105" s="55"/>
      <c r="M105" s="55"/>
    </row>
    <row r="106" spans="1:13" s="59" customFormat="1" ht="18.75" x14ac:dyDescent="0.3">
      <c r="A106" s="34"/>
      <c r="B106" s="10"/>
      <c r="C106" s="10"/>
      <c r="D106" s="10"/>
      <c r="E106" s="10"/>
      <c r="F106" s="33"/>
      <c r="G106" s="91"/>
      <c r="H106" s="91"/>
      <c r="I106" s="60"/>
      <c r="J106" s="55"/>
      <c r="K106" s="55"/>
      <c r="L106" s="55"/>
      <c r="M106" s="55"/>
    </row>
    <row r="107" spans="1:13" s="59" customFormat="1" ht="18.75" x14ac:dyDescent="0.3">
      <c r="A107" s="34"/>
      <c r="B107" s="10"/>
      <c r="C107" s="10"/>
      <c r="D107" s="10"/>
      <c r="E107" s="10"/>
      <c r="F107" s="33"/>
      <c r="G107" s="91"/>
      <c r="H107" s="91"/>
      <c r="I107" s="60"/>
      <c r="J107" s="55"/>
      <c r="K107" s="55"/>
      <c r="L107" s="55"/>
      <c r="M107" s="55"/>
    </row>
    <row r="108" spans="1:13" s="59" customFormat="1" ht="18.75" x14ac:dyDescent="0.3">
      <c r="A108" s="34"/>
      <c r="B108" s="10"/>
      <c r="C108" s="10"/>
      <c r="D108" s="10"/>
      <c r="E108" s="10"/>
      <c r="F108" s="33"/>
      <c r="G108" s="91"/>
      <c r="H108" s="91"/>
      <c r="I108" s="60"/>
      <c r="J108" s="55"/>
      <c r="K108" s="55"/>
      <c r="L108" s="55"/>
      <c r="M108" s="55"/>
    </row>
    <row r="109" spans="1:13" s="59" customFormat="1" ht="18.75" x14ac:dyDescent="0.3">
      <c r="A109" s="34"/>
      <c r="B109" s="10"/>
      <c r="C109" s="10"/>
      <c r="D109" s="10"/>
      <c r="E109" s="10"/>
      <c r="F109" s="33"/>
      <c r="G109" s="91"/>
      <c r="H109" s="91"/>
      <c r="I109" s="60"/>
      <c r="J109" s="55"/>
      <c r="K109" s="55"/>
      <c r="L109" s="55"/>
      <c r="M109" s="55"/>
    </row>
    <row r="110" spans="1:13" s="59" customFormat="1" ht="18.75" x14ac:dyDescent="0.3">
      <c r="A110" s="34"/>
      <c r="B110" s="10"/>
      <c r="C110" s="10"/>
      <c r="D110" s="10"/>
      <c r="E110" s="10"/>
      <c r="F110" s="33"/>
      <c r="G110" s="91"/>
      <c r="H110" s="91"/>
      <c r="I110" s="60"/>
      <c r="J110" s="55"/>
      <c r="K110" s="55"/>
      <c r="L110" s="55"/>
      <c r="M110" s="55"/>
    </row>
    <row r="111" spans="1:13" s="59" customFormat="1" ht="18.75" x14ac:dyDescent="0.3">
      <c r="A111" s="34"/>
      <c r="B111" s="10"/>
      <c r="C111" s="10"/>
      <c r="D111" s="10"/>
      <c r="E111" s="10"/>
      <c r="F111" s="33"/>
      <c r="G111" s="91"/>
      <c r="H111" s="91"/>
      <c r="I111" s="60"/>
      <c r="J111" s="55"/>
      <c r="K111" s="55"/>
      <c r="L111" s="55"/>
      <c r="M111" s="55"/>
    </row>
    <row r="112" spans="1:13" s="59" customFormat="1" ht="18.75" x14ac:dyDescent="0.3">
      <c r="A112" s="34"/>
      <c r="B112" s="10"/>
      <c r="C112" s="10"/>
      <c r="D112" s="10"/>
      <c r="E112" s="10"/>
      <c r="F112" s="33"/>
      <c r="G112" s="91"/>
      <c r="H112" s="91"/>
      <c r="I112" s="60"/>
      <c r="J112" s="55"/>
      <c r="K112" s="55"/>
      <c r="L112" s="55"/>
      <c r="M112" s="55"/>
    </row>
    <row r="113" spans="1:13" s="59" customFormat="1" ht="18.75" x14ac:dyDescent="0.3">
      <c r="A113" s="34"/>
      <c r="B113" s="10"/>
      <c r="C113" s="10"/>
      <c r="D113" s="10"/>
      <c r="E113" s="10"/>
      <c r="F113" s="33"/>
      <c r="G113" s="91"/>
      <c r="H113" s="91"/>
      <c r="I113" s="60"/>
      <c r="J113" s="55"/>
      <c r="K113" s="55"/>
      <c r="L113" s="55"/>
      <c r="M113" s="55"/>
    </row>
    <row r="114" spans="1:13" s="59" customFormat="1" ht="18.75" x14ac:dyDescent="0.3">
      <c r="A114" s="34"/>
      <c r="B114" s="10"/>
      <c r="C114" s="10"/>
      <c r="D114" s="10"/>
      <c r="E114" s="10"/>
      <c r="F114" s="33"/>
      <c r="G114" s="91"/>
      <c r="H114" s="91"/>
      <c r="I114" s="60"/>
      <c r="J114" s="55"/>
      <c r="K114" s="55"/>
      <c r="L114" s="55"/>
      <c r="M114" s="55"/>
    </row>
    <row r="115" spans="1:13" s="59" customFormat="1" ht="18.75" x14ac:dyDescent="0.3">
      <c r="A115" s="34"/>
      <c r="B115" s="10"/>
      <c r="C115" s="10"/>
      <c r="D115" s="10"/>
      <c r="E115" s="10"/>
      <c r="F115" s="33"/>
      <c r="G115" s="91"/>
      <c r="H115" s="91"/>
      <c r="I115" s="60"/>
      <c r="J115" s="55"/>
      <c r="K115" s="55"/>
      <c r="L115" s="55"/>
      <c r="M115" s="55"/>
    </row>
    <row r="116" spans="1:13" s="59" customFormat="1" ht="18.75" x14ac:dyDescent="0.3">
      <c r="A116" s="34"/>
      <c r="B116" s="10"/>
      <c r="C116" s="10"/>
      <c r="D116" s="10"/>
      <c r="E116" s="10"/>
      <c r="F116" s="33"/>
      <c r="G116" s="91"/>
      <c r="H116" s="91"/>
      <c r="I116" s="60"/>
      <c r="J116" s="55"/>
      <c r="K116" s="55"/>
      <c r="L116" s="55"/>
      <c r="M116" s="55"/>
    </row>
    <row r="117" spans="1:13" s="59" customFormat="1" ht="18.75" x14ac:dyDescent="0.3">
      <c r="A117" s="34"/>
      <c r="B117" s="10"/>
      <c r="C117" s="10"/>
      <c r="D117" s="10"/>
      <c r="E117" s="10"/>
      <c r="F117" s="33"/>
      <c r="G117" s="91"/>
      <c r="H117" s="91"/>
      <c r="I117" s="60"/>
      <c r="J117" s="55"/>
      <c r="K117" s="55"/>
      <c r="L117" s="55"/>
      <c r="M117" s="55"/>
    </row>
    <row r="118" spans="1:13" s="59" customFormat="1" ht="18.75" x14ac:dyDescent="0.3">
      <c r="A118" s="34"/>
      <c r="B118" s="10"/>
      <c r="C118" s="10"/>
      <c r="D118" s="10"/>
      <c r="E118" s="10"/>
      <c r="F118" s="33"/>
      <c r="G118" s="91"/>
      <c r="H118" s="91"/>
      <c r="I118" s="60"/>
      <c r="J118" s="55"/>
      <c r="K118" s="55"/>
      <c r="L118" s="55"/>
      <c r="M118" s="55"/>
    </row>
    <row r="119" spans="1:13" s="59" customFormat="1" ht="18.75" x14ac:dyDescent="0.3">
      <c r="A119" s="34"/>
      <c r="B119" s="10"/>
      <c r="C119" s="10"/>
      <c r="D119" s="10"/>
      <c r="E119" s="10"/>
      <c r="F119" s="33"/>
      <c r="G119" s="91"/>
      <c r="H119" s="91"/>
      <c r="I119" s="60"/>
      <c r="J119" s="55"/>
      <c r="K119" s="55"/>
      <c r="L119" s="55"/>
      <c r="M119" s="55"/>
    </row>
    <row r="120" spans="1:13" s="59" customFormat="1" ht="18.75" x14ac:dyDescent="0.3">
      <c r="A120" s="34"/>
      <c r="B120" s="10"/>
      <c r="C120" s="10"/>
      <c r="D120" s="10"/>
      <c r="E120" s="10"/>
      <c r="F120" s="33"/>
      <c r="G120" s="91"/>
      <c r="H120" s="91"/>
      <c r="I120" s="60"/>
      <c r="J120" s="55"/>
      <c r="K120" s="55"/>
      <c r="L120" s="55"/>
      <c r="M120" s="55"/>
    </row>
    <row r="121" spans="1:13" s="59" customFormat="1" ht="18.75" x14ac:dyDescent="0.3">
      <c r="A121" s="34"/>
      <c r="B121" s="10"/>
      <c r="C121" s="10"/>
      <c r="D121" s="10"/>
      <c r="E121" s="10"/>
      <c r="F121" s="33"/>
      <c r="G121" s="91"/>
      <c r="H121" s="91"/>
      <c r="I121" s="60"/>
      <c r="J121" s="55"/>
      <c r="K121" s="55"/>
      <c r="L121" s="55"/>
      <c r="M121" s="55"/>
    </row>
    <row r="122" spans="1:13" s="59" customFormat="1" ht="18.75" x14ac:dyDescent="0.3">
      <c r="A122" s="34"/>
      <c r="B122" s="10"/>
      <c r="C122" s="10"/>
      <c r="D122" s="10"/>
      <c r="E122" s="10"/>
      <c r="F122" s="33"/>
      <c r="G122" s="91"/>
      <c r="H122" s="91"/>
      <c r="I122" s="60"/>
      <c r="J122" s="55"/>
      <c r="K122" s="55"/>
      <c r="L122" s="55"/>
      <c r="M122" s="55"/>
    </row>
    <row r="123" spans="1:13" s="59" customFormat="1" ht="18.75" x14ac:dyDescent="0.3">
      <c r="A123" s="34"/>
      <c r="B123" s="10"/>
      <c r="C123" s="10"/>
      <c r="D123" s="10"/>
      <c r="E123" s="10"/>
      <c r="F123" s="33"/>
      <c r="G123" s="91"/>
      <c r="H123" s="91"/>
      <c r="I123" s="60"/>
      <c r="J123" s="55"/>
      <c r="K123" s="55"/>
      <c r="L123" s="55"/>
      <c r="M123" s="55"/>
    </row>
  </sheetData>
  <mergeCells count="14">
    <mergeCell ref="B8:H8"/>
    <mergeCell ref="G77:H123"/>
    <mergeCell ref="C1:D1"/>
    <mergeCell ref="B2:H2"/>
    <mergeCell ref="B3:H3"/>
    <mergeCell ref="B4:H4"/>
    <mergeCell ref="B6:H6"/>
    <mergeCell ref="B5:H5"/>
    <mergeCell ref="E1:H1"/>
    <mergeCell ref="J2:L2"/>
    <mergeCell ref="J4:L4"/>
    <mergeCell ref="J6:L6"/>
    <mergeCell ref="J1:L1"/>
    <mergeCell ref="B7:H7"/>
  </mergeCells>
  <phoneticPr fontId="16" type="noConversion"/>
  <hyperlinks>
    <hyperlink ref="E1" r:id="rId1" xr:uid="{2F033035-A24D-49D1-8F04-7E2876A455C5}"/>
    <hyperlink ref="J1" r:id="rId2" xr:uid="{961DDFEA-C607-4B6D-8D55-FFA2EDDF42C4}"/>
  </hyperlinks>
  <printOptions horizontalCentered="1" verticalCentered="1" gridLines="1"/>
  <pageMargins left="0.35433070866141736" right="0.35433070866141736" top="0.39370078740157483" bottom="0.39370078740157483" header="0" footer="0"/>
  <pageSetup paperSize="8" scale="52" orientation="portrait" horizontalDpi="4294967292" verticalDpi="4294967292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Blatt1</vt:lpstr>
      <vt:lpstr>Blatt1!Druckbereich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J. C.</dc:creator>
  <cp:lastModifiedBy>WIN 10 Pro</cp:lastModifiedBy>
  <cp:lastPrinted>2021-04-28T06:33:13Z</cp:lastPrinted>
  <dcterms:created xsi:type="dcterms:W3CDTF">2015-09-23T07:54:29Z</dcterms:created>
  <dcterms:modified xsi:type="dcterms:W3CDTF">2021-04-28T06:33:16Z</dcterms:modified>
</cp:coreProperties>
</file>